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50" windowHeight="5625" firstSheet="1" activeTab="2"/>
  </bookViews>
  <sheets>
    <sheet name="Feuil1" sheetId="1" state="hidden" r:id="rId1"/>
    <sheet name="Scénario accumulation NO3" sheetId="2" r:id="rId2"/>
    <sheet name="Scénario carence Ca" sheetId="3" r:id="rId3"/>
    <sheet name="Feuil2" sheetId="4" state="hidden" r:id="rId4"/>
  </sheets>
  <definedNames>
    <definedName name="augmentation1" localSheetId="3">'Feuil2'!$D$5</definedName>
    <definedName name="augmentation1">'Feuil1'!$D$5</definedName>
    <definedName name="augmentation2" localSheetId="3">'Feuil2'!$G$5</definedName>
    <definedName name="augmentation2">'Feuil1'!$G$5</definedName>
    <definedName name="coefficient1" localSheetId="3">'Feuil2'!$D$7</definedName>
    <definedName name="coefficient1">'Feuil1'!$D$7</definedName>
    <definedName name="coefficient2" localSheetId="3">'Feuil2'!$G$7</definedName>
    <definedName name="coefficient2">'Feuil1'!$G$7</definedName>
    <definedName name="coefficient3" localSheetId="3">'Feuil2'!$D$8</definedName>
    <definedName name="coefficient3">'Feuil1'!$D$8</definedName>
    <definedName name="coefficient4" localSheetId="3">'Feuil2'!$G$8</definedName>
    <definedName name="coefficient4">'Feuil1'!$G$8</definedName>
    <definedName name="coefficient5">'Feuil2'!$D$9</definedName>
    <definedName name="coefficient6">'Feuil2'!$G$9</definedName>
    <definedName name="coefficient7">'Feuil2'!$D$10</definedName>
    <definedName name="coefficient8">'Feuil2'!$G$10</definedName>
    <definedName name="frequence1" localSheetId="1">'Scénario accumulation NO3'!$C$6</definedName>
    <definedName name="frequence1">'Scénario carence Ca'!$C$6</definedName>
    <definedName name="frequence2" localSheetId="1">'Scénario accumulation NO3'!$D$6</definedName>
    <definedName name="frequence2">'Scénario carence Ca'!$D$6</definedName>
    <definedName name="frequence3">'Scénario accumulation NO3'!$C$8</definedName>
    <definedName name="frequence4">'Scénario accumulation NO3'!$D$8</definedName>
    <definedName name="frequence5">'Scénario carence Ca'!$C$6</definedName>
    <definedName name="frequence6">'Scénario carence Ca'!$D$6</definedName>
    <definedName name="frequence7">'Scénario carence Ca'!$C$8</definedName>
    <definedName name="frequence8">'Scénario carence Ca'!$D$8</definedName>
    <definedName name="initiale1" localSheetId="1">'Scénario accumulation NO3'!$C$3</definedName>
    <definedName name="initiale2" localSheetId="1">'Scénario accumulation NO3'!$D$3</definedName>
    <definedName name="scenario1" localSheetId="1">'Scénario accumulation NO3'!$C$2</definedName>
    <definedName name="scenario1">'Scénario carence Ca'!$C$2</definedName>
    <definedName name="scenario2" localSheetId="1">'Scénario accumulation NO3'!$D$2</definedName>
    <definedName name="scenario2">'Scénario carence Ca'!$D$2</definedName>
    <definedName name="semaine1" localSheetId="3">'Feuil2'!$D$6</definedName>
    <definedName name="semaine1">'Feuil1'!$D$6</definedName>
    <definedName name="semaine2" localSheetId="3">'Feuil2'!$G$6</definedName>
    <definedName name="semaine2">'Feuil1'!$G$6</definedName>
    <definedName name="Stratégie_2">'Scénario accumulation NO3'!$D$3</definedName>
    <definedName name="Valeur_initiale_en_mg_l">'Scénario accumulation NO3'!$C$3</definedName>
  </definedNames>
  <calcPr fullCalcOnLoad="1"/>
</workbook>
</file>

<file path=xl/comments2.xml><?xml version="1.0" encoding="utf-8"?>
<comments xmlns="http://schemas.openxmlformats.org/spreadsheetml/2006/main">
  <authors>
    <author>Jean</author>
  </authors>
  <commentList>
    <comment ref="C4" authorId="0">
      <text>
        <r>
          <rPr>
            <b/>
            <sz val="8"/>
            <rFont val="Tahoma"/>
            <family val="2"/>
          </rPr>
          <t>Entrer ici l'augmentation journalière du taux de nitrates pour la première hypothèse. Si nécessaire, aidez-vous du calcul estimatif.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>Entrer ici l'augmentation journalière du taux de nitrates pour la deuxième hypothèse. Si nécessaire, aidez-vous du calcul estimatif.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Entrer ici la fréquence du changement d'eau en semaines de la première hypothèse.</t>
        </r>
      </text>
    </comment>
    <comment ref="D6" authorId="0">
      <text>
        <r>
          <rPr>
            <b/>
            <sz val="8"/>
            <rFont val="Tahoma"/>
            <family val="0"/>
          </rPr>
          <t>Entrer ici la fréquence du changement d'eau en semaines de la deuxième hypothèse.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Entrer ici le pourcentage de l'eau changée lors du changement d'eau de la première hypothèse.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Entrer ici le pourcentage de l'eau changée lors du changement d'eau de la deuxième hypothèse.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0"/>
          </rPr>
          <t>Entrer ici la valeur de départ de la concentration en nitrates de la première hypothèse.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Entrer ici la valeur de départ de la concentration en nitrates de la première hypothèse.</t>
        </r>
      </text>
    </comment>
    <comment ref="C32" authorId="0">
      <text>
        <r>
          <rPr>
            <b/>
            <sz val="8"/>
            <rFont val="Tahoma"/>
            <family val="0"/>
          </rPr>
          <t xml:space="preserve">Entrer ici la quantité de nourriture sèche apportée quotidiennement. </t>
        </r>
      </text>
    </comment>
    <comment ref="C33" authorId="0">
      <text>
        <r>
          <rPr>
            <b/>
            <sz val="8"/>
            <rFont val="Tahoma"/>
            <family val="0"/>
          </rPr>
          <t xml:space="preserve">Entrer ici la quantité de nourriture fraiche apportée quotidiennement. 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 xml:space="preserve">Entrer ici le volume de votre aquarium. 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Entrer ici la fréquence du changement d'eau en semaines de la première hypothèse.</t>
        </r>
      </text>
    </comment>
    <comment ref="D8" authorId="0">
      <text>
        <r>
          <rPr>
            <b/>
            <sz val="8"/>
            <rFont val="Tahoma"/>
            <family val="0"/>
          </rPr>
          <t>Entrer ici la fréquence du changement d'eau en semaines de la deuxième hypothèse.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Entrer ici le pourcentage de l'eau changée lors du changement d'eau de la première hypothèse.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Entrer ici le pourcentage de l'eau changée lors du changement d'eau de la deuxième hypothèse.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2"/>
          </rPr>
          <t>Entrer ici la réduction journalière du taux de nitrates pour la première hypothèse. Attention ne peut pas être supérieure à la production.</t>
        </r>
      </text>
    </comment>
    <comment ref="D5" authorId="0">
      <text>
        <r>
          <rPr>
            <b/>
            <sz val="8"/>
            <rFont val="Tahoma"/>
            <family val="0"/>
          </rPr>
          <t>Entrer ici la réduction journalière du taux de nitrates pour la deuxième hypothèse. Attention ne peut pas être supérieure à la production.</t>
        </r>
      </text>
    </comment>
  </commentList>
</comments>
</file>

<file path=xl/comments3.xml><?xml version="1.0" encoding="utf-8"?>
<comments xmlns="http://schemas.openxmlformats.org/spreadsheetml/2006/main">
  <authors>
    <author>Jean</author>
  </authors>
  <commentList>
    <comment ref="C4" authorId="0">
      <text>
        <r>
          <rPr>
            <b/>
            <sz val="8"/>
            <rFont val="Tahoma"/>
            <family val="2"/>
          </rPr>
          <t>Entrer ici la réduction journalière du taux de calcium pour la première hypothèse.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Entrer ici la réduction journalière du taux de calcium pour la deuxième hypothèse
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Entrer ici la fréquence du changement d'eau regulier en semaines de la première hypothèse.</t>
        </r>
      </text>
    </comment>
    <comment ref="D6" authorId="0">
      <text>
        <r>
          <rPr>
            <b/>
            <sz val="8"/>
            <rFont val="Tahoma"/>
            <family val="0"/>
          </rPr>
          <t>Entrer ici la fréquence du changement d'eau regulier en semaines de la deuxième hypothèse.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Entrer ici le pourcentage de l'eau changée lors du changement d'eau régulier de la première hypothèse.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Entrer ici le pourcentage de l'eau changée lors du changement d'eau régulier de la deuxième hypothèse.</t>
        </r>
      </text>
    </comment>
    <comment ref="C3" authorId="0">
      <text>
        <r>
          <rPr>
            <b/>
            <sz val="8"/>
            <rFont val="Tahoma"/>
            <family val="0"/>
          </rPr>
          <t>Entrer ici la valeur de départ de la concentration en calcium de la première hypothèse.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Entrer ici la valeur de départ de la concentration en calcium de la deuxième hypothèse.</t>
        </r>
      </text>
    </comment>
    <comment ref="C8" authorId="0">
      <text>
        <r>
          <rPr>
            <b/>
            <sz val="8"/>
            <rFont val="Tahoma"/>
            <family val="0"/>
          </rPr>
          <t>Entrer ici la fréquence du changement d'eau exceptionnel en semaines de la première hypothèse.</t>
        </r>
      </text>
    </comment>
    <comment ref="D8" authorId="0">
      <text>
        <r>
          <rPr>
            <b/>
            <sz val="8"/>
            <rFont val="Tahoma"/>
            <family val="0"/>
          </rPr>
          <t>Entrer ici la fréquence du changement d'eau exceptionnel en semaines de la deuxième hypothèse.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Entrer ici le pourcentage de l'eau changée lors du changement d'eau exceptionnel de la première hypothèse.</t>
        </r>
      </text>
    </comment>
    <comment ref="D9" authorId="0">
      <text>
        <r>
          <rPr>
            <b/>
            <sz val="8"/>
            <rFont val="Tahoma"/>
            <family val="0"/>
          </rPr>
          <t>Entrer ici le pourcentage de l'eau changée lors du changement d'eau exceptionnel de la deuxième hypothèse.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Entrer ici l'apport journalier en calcium de la première hypothèse.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>Entrer ici l'apport journalier en calcium de la deuxième hypothèse.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<sst xmlns="http://schemas.openxmlformats.org/spreadsheetml/2006/main" count="46" uniqueCount="34">
  <si>
    <t>Aumentation du taux de nitrates dans la période</t>
  </si>
  <si>
    <t>Semaines</t>
  </si>
  <si>
    <t>changements 2</t>
  </si>
  <si>
    <t>Changements 1</t>
  </si>
  <si>
    <t>augmentation taux de nitrates par semaines (mg/l)</t>
  </si>
  <si>
    <t>Augmentation estimé du taux de nitrates par jour (en mg/l)</t>
  </si>
  <si>
    <t>% du volume changé</t>
  </si>
  <si>
    <t>Stratégie 1</t>
  </si>
  <si>
    <t>Stratégie 2</t>
  </si>
  <si>
    <t>Hypothèse de calcul apport en nitrates</t>
  </si>
  <si>
    <t>Apport de nourriture sèche en grammes</t>
  </si>
  <si>
    <t>Apport de nourriture fraiche en grammes</t>
  </si>
  <si>
    <t>Volume de l'aquarium en litres</t>
  </si>
  <si>
    <t>Estimation de l'apport en nitrates mg/l</t>
  </si>
  <si>
    <t>Remplissez en fonction de vos paramètres</t>
  </si>
  <si>
    <t>Valeur initiale en mg/l</t>
  </si>
  <si>
    <t>http://microrecif.ovh.org    JLC 2007</t>
  </si>
  <si>
    <t>Evolutions comparatives d'une accumulation d'un élément dans un aquarium</t>
  </si>
  <si>
    <t>Evolutions comparatives d'une carence d'un élément dans un aquarium</t>
  </si>
  <si>
    <t>Apport journalier en calcium (mg/l)</t>
  </si>
  <si>
    <t>Consommation journalière du taux de calcium (en mg/l)</t>
  </si>
  <si>
    <t>Fréquence du changement régulier en semaines (4= 1 mois)</t>
  </si>
  <si>
    <t>Fréquence du changement exceptionnel en semaines (12= 3 mois)</t>
  </si>
  <si>
    <t>Réduction estimée du taux de nitrates par jour (en mg/l)</t>
  </si>
  <si>
    <t>% du volume changé régulièrement</t>
  </si>
  <si>
    <t>changement 1 bis</t>
  </si>
  <si>
    <t>Fréquence du changement exceptionnel en semaines</t>
  </si>
  <si>
    <t>% du volume changé exceptionnellement</t>
  </si>
  <si>
    <t>changement 2 bis</t>
  </si>
  <si>
    <t xml:space="preserve">Coefficient résiduel </t>
  </si>
  <si>
    <t>Coefficient résiduel bis</t>
  </si>
  <si>
    <t>Diminution du taux de calcium dans la période</t>
  </si>
  <si>
    <t>diminution taux de calcium par semaines (mg/l)</t>
  </si>
  <si>
    <t>Valeur contenue dans le sel en mg/l (valeur initiale)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</si>
</sst>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6">
    <font>
      <sz val="10"/>
      <name val="Arial"/>
      <family val="0"/>
    </font>
    <font>
      <sz val="8"/>
      <name val="Arial"/>
      <family val="0"/>
    </font>
    <font>
      <b/>
      <sz val="10.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sz val="8.7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color indexed="9"/>
      <name val="Arial"/>
      <family val="2"/>
    </font>
    <font>
      <sz val="9.5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10"/>
      <color indexed="43"/>
      <name val="Arial"/>
      <family val="0"/>
    </font>
    <font>
      <b/>
      <sz val="10"/>
      <color indexed="9"/>
      <name val="Arial"/>
      <family val="2"/>
    </font>
    <font>
      <b/>
      <sz val="10"/>
      <color indexed="43"/>
      <name val="Arial"/>
      <family val="2"/>
    </font>
    <font>
      <b/>
      <sz val="10"/>
      <color indexed="44"/>
      <name val="Arial"/>
      <family val="2"/>
    </font>
    <font>
      <i/>
      <sz val="10"/>
      <color indexed="9"/>
      <name val="Arial"/>
      <family val="2"/>
    </font>
    <font>
      <i/>
      <sz val="10"/>
      <color indexed="4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color indexed="31"/>
      <name val="Arial"/>
      <family val="2"/>
    </font>
    <font>
      <b/>
      <sz val="10"/>
      <color indexed="31"/>
      <name val="Arial"/>
      <family val="2"/>
    </font>
    <font>
      <b/>
      <sz val="9.25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4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6" fillId="4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left"/>
    </xf>
    <xf numFmtId="0" fontId="15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/>
    </xf>
    <xf numFmtId="2" fontId="18" fillId="3" borderId="0" xfId="0" applyNumberFormat="1" applyFont="1" applyFill="1" applyAlignment="1">
      <alignment/>
    </xf>
    <xf numFmtId="0" fontId="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right" vertical="center" wrapText="1"/>
      <protection locked="0"/>
    </xf>
    <xf numFmtId="0" fontId="16" fillId="3" borderId="0" xfId="0" applyNumberFormat="1" applyFont="1" applyFill="1" applyAlignment="1" applyProtection="1">
      <alignment/>
      <protection locked="0"/>
    </xf>
    <xf numFmtId="0" fontId="24" fillId="3" borderId="0" xfId="0" applyFont="1" applyFill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0" fillId="0" borderId="0" xfId="0" applyAlignment="1" quotePrefix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3" fillId="3" borderId="3" xfId="15" applyFont="1" applyFill="1" applyBorder="1" applyAlignment="1">
      <alignment horizontal="right"/>
    </xf>
    <xf numFmtId="0" fontId="17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23" fillId="3" borderId="0" xfId="15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Evolution de la concentration en nitrates 1mg/l/jour</a:t>
            </a:r>
          </a:p>
        </c:rich>
      </c:tx>
      <c:layout>
        <c:manualLayout>
          <c:xMode val="factor"/>
          <c:yMode val="factor"/>
          <c:x val="0.09"/>
          <c:y val="0.6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235"/>
          <c:w val="0.941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Feuil1!$D$12</c:f>
              <c:strCache>
                <c:ptCount val="1"/>
                <c:pt idx="0">
                  <c:v>Stratégie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Feuil1!$D$13:$D$60</c:f>
              <c:numCache>
                <c:ptCount val="48"/>
                <c:pt idx="0">
                  <c:v>0</c:v>
                </c:pt>
                <c:pt idx="1">
                  <c:v>1.3999999999999997</c:v>
                </c:pt>
                <c:pt idx="2">
                  <c:v>2.7999999999999994</c:v>
                </c:pt>
                <c:pt idx="3">
                  <c:v>4.199999999999999</c:v>
                </c:pt>
                <c:pt idx="4">
                  <c:v>4.4799999999999995</c:v>
                </c:pt>
                <c:pt idx="5">
                  <c:v>5.879999999999999</c:v>
                </c:pt>
                <c:pt idx="6">
                  <c:v>7.2799999999999985</c:v>
                </c:pt>
                <c:pt idx="7">
                  <c:v>8.679999999999998</c:v>
                </c:pt>
                <c:pt idx="8">
                  <c:v>8.063999999999998</c:v>
                </c:pt>
                <c:pt idx="9">
                  <c:v>9.463999999999999</c:v>
                </c:pt>
                <c:pt idx="10">
                  <c:v>10.863999999999999</c:v>
                </c:pt>
                <c:pt idx="11">
                  <c:v>12.264</c:v>
                </c:pt>
                <c:pt idx="12">
                  <c:v>10.9312</c:v>
                </c:pt>
                <c:pt idx="13">
                  <c:v>12.3312</c:v>
                </c:pt>
                <c:pt idx="14">
                  <c:v>13.731200000000001</c:v>
                </c:pt>
                <c:pt idx="15">
                  <c:v>15.131200000000002</c:v>
                </c:pt>
                <c:pt idx="16">
                  <c:v>13.224960000000003</c:v>
                </c:pt>
                <c:pt idx="17">
                  <c:v>14.624960000000003</c:v>
                </c:pt>
                <c:pt idx="18">
                  <c:v>16.024960000000004</c:v>
                </c:pt>
                <c:pt idx="19">
                  <c:v>17.424960000000002</c:v>
                </c:pt>
                <c:pt idx="20">
                  <c:v>15.059968000000001</c:v>
                </c:pt>
                <c:pt idx="21">
                  <c:v>16.459968</c:v>
                </c:pt>
                <c:pt idx="22">
                  <c:v>17.859968</c:v>
                </c:pt>
                <c:pt idx="23">
                  <c:v>19.259967999999997</c:v>
                </c:pt>
                <c:pt idx="24">
                  <c:v>16.527974399999998</c:v>
                </c:pt>
                <c:pt idx="25">
                  <c:v>17.927974399999997</c:v>
                </c:pt>
                <c:pt idx="26">
                  <c:v>19.327974399999995</c:v>
                </c:pt>
                <c:pt idx="27">
                  <c:v>20.727974399999994</c:v>
                </c:pt>
                <c:pt idx="28">
                  <c:v>17.702379519999994</c:v>
                </c:pt>
                <c:pt idx="29">
                  <c:v>19.102379519999992</c:v>
                </c:pt>
                <c:pt idx="30">
                  <c:v>20.50237951999999</c:v>
                </c:pt>
                <c:pt idx="31">
                  <c:v>21.90237951999999</c:v>
                </c:pt>
                <c:pt idx="32">
                  <c:v>18.64190361599999</c:v>
                </c:pt>
                <c:pt idx="33">
                  <c:v>20.04190361599999</c:v>
                </c:pt>
                <c:pt idx="34">
                  <c:v>21.441903615999987</c:v>
                </c:pt>
                <c:pt idx="35">
                  <c:v>22.841903615999986</c:v>
                </c:pt>
                <c:pt idx="36">
                  <c:v>19.39352289279999</c:v>
                </c:pt>
                <c:pt idx="37">
                  <c:v>20.793522892799988</c:v>
                </c:pt>
                <c:pt idx="38">
                  <c:v>22.193522892799987</c:v>
                </c:pt>
                <c:pt idx="39">
                  <c:v>23.593522892799985</c:v>
                </c:pt>
                <c:pt idx="40">
                  <c:v>19.99481831423999</c:v>
                </c:pt>
                <c:pt idx="41">
                  <c:v>21.394818314239988</c:v>
                </c:pt>
                <c:pt idx="42">
                  <c:v>22.794818314239986</c:v>
                </c:pt>
                <c:pt idx="43">
                  <c:v>24.194818314239985</c:v>
                </c:pt>
                <c:pt idx="44">
                  <c:v>20.475854651391987</c:v>
                </c:pt>
                <c:pt idx="45">
                  <c:v>21.875854651391986</c:v>
                </c:pt>
                <c:pt idx="46">
                  <c:v>23.275854651391985</c:v>
                </c:pt>
                <c:pt idx="47">
                  <c:v>24.675854651391983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Feuil1!$G$12</c:f>
              <c:strCache>
                <c:ptCount val="1"/>
                <c:pt idx="0">
                  <c:v>Stratégie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Feuil1!$G$13:$G$60</c:f>
              <c:numCache>
                <c:ptCount val="48"/>
                <c:pt idx="0">
                  <c:v>0</c:v>
                </c:pt>
                <c:pt idx="1">
                  <c:v>0.6999999999999998</c:v>
                </c:pt>
                <c:pt idx="2">
                  <c:v>1.3299999999999996</c:v>
                </c:pt>
                <c:pt idx="3">
                  <c:v>2.0299999999999994</c:v>
                </c:pt>
                <c:pt idx="4">
                  <c:v>2.593499999999999</c:v>
                </c:pt>
                <c:pt idx="5">
                  <c:v>3.2934999999999985</c:v>
                </c:pt>
                <c:pt idx="6">
                  <c:v>3.7938249999999982</c:v>
                </c:pt>
                <c:pt idx="7">
                  <c:v>4.493824999999998</c:v>
                </c:pt>
                <c:pt idx="8">
                  <c:v>4.934133749999998</c:v>
                </c:pt>
                <c:pt idx="9">
                  <c:v>5.634133749999998</c:v>
                </c:pt>
                <c:pt idx="10">
                  <c:v>6.017427062499999</c:v>
                </c:pt>
                <c:pt idx="11">
                  <c:v>6.717427062499999</c:v>
                </c:pt>
                <c:pt idx="12">
                  <c:v>7.046555709374998</c:v>
                </c:pt>
                <c:pt idx="13">
                  <c:v>7.746555709374999</c:v>
                </c:pt>
                <c:pt idx="14">
                  <c:v>8.024227923906247</c:v>
                </c:pt>
                <c:pt idx="15">
                  <c:v>8.724227923906247</c:v>
                </c:pt>
                <c:pt idx="16">
                  <c:v>8.953016527710933</c:v>
                </c:pt>
                <c:pt idx="17">
                  <c:v>9.653016527710932</c:v>
                </c:pt>
                <c:pt idx="18">
                  <c:v>9.835365701325385</c:v>
                </c:pt>
                <c:pt idx="19">
                  <c:v>10.535365701325384</c:v>
                </c:pt>
                <c:pt idx="20">
                  <c:v>10.673597416259113</c:v>
                </c:pt>
                <c:pt idx="21">
                  <c:v>11.373597416259113</c:v>
                </c:pt>
                <c:pt idx="22">
                  <c:v>11.469917545446156</c:v>
                </c:pt>
                <c:pt idx="23">
                  <c:v>12.169917545446156</c:v>
                </c:pt>
                <c:pt idx="24">
                  <c:v>12.226421668173847</c:v>
                </c:pt>
                <c:pt idx="25">
                  <c:v>12.926421668173846</c:v>
                </c:pt>
                <c:pt idx="26">
                  <c:v>6.813210834086923</c:v>
                </c:pt>
                <c:pt idx="27">
                  <c:v>7.513210834086923</c:v>
                </c:pt>
                <c:pt idx="28">
                  <c:v>7.802550292382576</c:v>
                </c:pt>
                <c:pt idx="29">
                  <c:v>8.502550292382576</c:v>
                </c:pt>
                <c:pt idx="30">
                  <c:v>8.742422777763446</c:v>
                </c:pt>
                <c:pt idx="31">
                  <c:v>9.442422777763445</c:v>
                </c:pt>
                <c:pt idx="32">
                  <c:v>9.635301638875271</c:v>
                </c:pt>
                <c:pt idx="33">
                  <c:v>10.33530163887527</c:v>
                </c:pt>
                <c:pt idx="34">
                  <c:v>10.483536556931506</c:v>
                </c:pt>
                <c:pt idx="35">
                  <c:v>11.183536556931506</c:v>
                </c:pt>
                <c:pt idx="36">
                  <c:v>11.289359729084929</c:v>
                </c:pt>
                <c:pt idx="37">
                  <c:v>11.989359729084928</c:v>
                </c:pt>
                <c:pt idx="38">
                  <c:v>12.05489174263068</c:v>
                </c:pt>
                <c:pt idx="39">
                  <c:v>12.75489174263068</c:v>
                </c:pt>
                <c:pt idx="40">
                  <c:v>12.782147155499144</c:v>
                </c:pt>
                <c:pt idx="41">
                  <c:v>13.482147155499144</c:v>
                </c:pt>
                <c:pt idx="42">
                  <c:v>13.473039797724185</c:v>
                </c:pt>
                <c:pt idx="43">
                  <c:v>14.173039797724185</c:v>
                </c:pt>
                <c:pt idx="44">
                  <c:v>14.129387807837974</c:v>
                </c:pt>
                <c:pt idx="45">
                  <c:v>14.829387807837973</c:v>
                </c:pt>
                <c:pt idx="46">
                  <c:v>14.752918417446073</c:v>
                </c:pt>
                <c:pt idx="47">
                  <c:v>15.452918417446073</c:v>
                </c:pt>
              </c:numCache>
            </c:numRef>
          </c:val>
          <c:smooth val="0"/>
        </c:ser>
        <c:axId val="39337602"/>
        <c:axId val="18494099"/>
      </c:lineChart>
      <c:catAx>
        <c:axId val="39337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>
            <c:manualLayout>
              <c:xMode val="factor"/>
              <c:yMode val="factor"/>
              <c:x val="0.04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94099"/>
        <c:crosses val="autoZero"/>
        <c:auto val="1"/>
        <c:lblOffset val="100"/>
        <c:noMultiLvlLbl val="0"/>
      </c:catAx>
      <c:valAx>
        <c:axId val="18494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Taux nitrates en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37602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4"/>
          <c:y val="0.364"/>
          <c:w val="0.43575"/>
          <c:h val="0.20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Evolutions comparatives du taux de nitrates en mg/l</a:t>
            </a:r>
          </a:p>
        </c:rich>
      </c:tx>
      <c:layout>
        <c:manualLayout>
          <c:xMode val="factor"/>
          <c:yMode val="factor"/>
          <c:x val="0.04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745"/>
          <c:w val="0.9187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Feuil1!$D$12</c:f>
              <c:strCache>
                <c:ptCount val="1"/>
                <c:pt idx="0">
                  <c:v>Stratégie 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Feuil1!$D$13:$D$104</c:f>
              <c:numCache>
                <c:ptCount val="92"/>
                <c:pt idx="0">
                  <c:v>5</c:v>
                </c:pt>
                <c:pt idx="1">
                  <c:v>6.3999999999999995</c:v>
                </c:pt>
                <c:pt idx="2">
                  <c:v>7.799999999999999</c:v>
                </c:pt>
                <c:pt idx="3">
                  <c:v>9.2</c:v>
                </c:pt>
                <c:pt idx="4">
                  <c:v>8.48</c:v>
                </c:pt>
                <c:pt idx="5">
                  <c:v>9.88</c:v>
                </c:pt>
                <c:pt idx="6">
                  <c:v>11.280000000000001</c:v>
                </c:pt>
                <c:pt idx="7">
                  <c:v>12.680000000000001</c:v>
                </c:pt>
                <c:pt idx="8">
                  <c:v>11.264000000000003</c:v>
                </c:pt>
                <c:pt idx="9">
                  <c:v>12.664000000000003</c:v>
                </c:pt>
                <c:pt idx="10">
                  <c:v>14.064000000000004</c:v>
                </c:pt>
                <c:pt idx="11">
                  <c:v>15.464000000000004</c:v>
                </c:pt>
                <c:pt idx="12">
                  <c:v>13.491200000000005</c:v>
                </c:pt>
                <c:pt idx="13">
                  <c:v>14.891200000000005</c:v>
                </c:pt>
                <c:pt idx="14">
                  <c:v>16.291200000000003</c:v>
                </c:pt>
                <c:pt idx="15">
                  <c:v>17.691200000000002</c:v>
                </c:pt>
                <c:pt idx="16">
                  <c:v>15.272960000000001</c:v>
                </c:pt>
                <c:pt idx="17">
                  <c:v>16.67296</c:v>
                </c:pt>
                <c:pt idx="18">
                  <c:v>18.07296</c:v>
                </c:pt>
                <c:pt idx="19">
                  <c:v>19.472959999999997</c:v>
                </c:pt>
                <c:pt idx="20">
                  <c:v>16.698368</c:v>
                </c:pt>
                <c:pt idx="21">
                  <c:v>18.098367999999997</c:v>
                </c:pt>
                <c:pt idx="22">
                  <c:v>19.498367999999996</c:v>
                </c:pt>
                <c:pt idx="23">
                  <c:v>20.898367999999994</c:v>
                </c:pt>
                <c:pt idx="24">
                  <c:v>17.838694399999994</c:v>
                </c:pt>
                <c:pt idx="25">
                  <c:v>19.238694399999993</c:v>
                </c:pt>
                <c:pt idx="26">
                  <c:v>20.63869439999999</c:v>
                </c:pt>
                <c:pt idx="27">
                  <c:v>22.03869439999999</c:v>
                </c:pt>
                <c:pt idx="28">
                  <c:v>18.75095551999999</c:v>
                </c:pt>
                <c:pt idx="29">
                  <c:v>20.15095551999999</c:v>
                </c:pt>
                <c:pt idx="30">
                  <c:v>21.550955519999988</c:v>
                </c:pt>
                <c:pt idx="31">
                  <c:v>22.950955519999987</c:v>
                </c:pt>
                <c:pt idx="32">
                  <c:v>19.48076441599999</c:v>
                </c:pt>
                <c:pt idx="33">
                  <c:v>20.880764415999987</c:v>
                </c:pt>
                <c:pt idx="34">
                  <c:v>22.280764415999986</c:v>
                </c:pt>
                <c:pt idx="35">
                  <c:v>23.680764415999985</c:v>
                </c:pt>
                <c:pt idx="36">
                  <c:v>20.064611532799987</c:v>
                </c:pt>
                <c:pt idx="37">
                  <c:v>21.464611532799985</c:v>
                </c:pt>
                <c:pt idx="38">
                  <c:v>22.864611532799984</c:v>
                </c:pt>
                <c:pt idx="39">
                  <c:v>24.264611532799982</c:v>
                </c:pt>
                <c:pt idx="40">
                  <c:v>20.531689226239987</c:v>
                </c:pt>
                <c:pt idx="41">
                  <c:v>21.931689226239985</c:v>
                </c:pt>
                <c:pt idx="42">
                  <c:v>23.331689226239984</c:v>
                </c:pt>
                <c:pt idx="43">
                  <c:v>24.731689226239983</c:v>
                </c:pt>
                <c:pt idx="44">
                  <c:v>20.905351380991988</c:v>
                </c:pt>
                <c:pt idx="45">
                  <c:v>22.305351380991986</c:v>
                </c:pt>
                <c:pt idx="46">
                  <c:v>23.705351380991985</c:v>
                </c:pt>
                <c:pt idx="47">
                  <c:v>25.105351380991983</c:v>
                </c:pt>
                <c:pt idx="48">
                  <c:v>21.204281104793587</c:v>
                </c:pt>
                <c:pt idx="49">
                  <c:v>22.604281104793586</c:v>
                </c:pt>
                <c:pt idx="50">
                  <c:v>24.004281104793584</c:v>
                </c:pt>
                <c:pt idx="51">
                  <c:v>25.404281104793583</c:v>
                </c:pt>
                <c:pt idx="52">
                  <c:v>10.721712441917433</c:v>
                </c:pt>
                <c:pt idx="53">
                  <c:v>12.121712441917433</c:v>
                </c:pt>
                <c:pt idx="54">
                  <c:v>13.521712441917433</c:v>
                </c:pt>
                <c:pt idx="55">
                  <c:v>14.921712441917434</c:v>
                </c:pt>
                <c:pt idx="56">
                  <c:v>13.057369953533948</c:v>
                </c:pt>
                <c:pt idx="57">
                  <c:v>14.457369953533949</c:v>
                </c:pt>
                <c:pt idx="58">
                  <c:v>15.857369953533949</c:v>
                </c:pt>
                <c:pt idx="59">
                  <c:v>17.25736995353395</c:v>
                </c:pt>
                <c:pt idx="60">
                  <c:v>14.925895962827159</c:v>
                </c:pt>
                <c:pt idx="61">
                  <c:v>16.325895962827158</c:v>
                </c:pt>
                <c:pt idx="62">
                  <c:v>17.725895962827156</c:v>
                </c:pt>
                <c:pt idx="63">
                  <c:v>19.125895962827155</c:v>
                </c:pt>
                <c:pt idx="64">
                  <c:v>16.420716770261723</c:v>
                </c:pt>
                <c:pt idx="65">
                  <c:v>17.820716770261722</c:v>
                </c:pt>
                <c:pt idx="66">
                  <c:v>19.22071677026172</c:v>
                </c:pt>
                <c:pt idx="67">
                  <c:v>20.62071677026172</c:v>
                </c:pt>
                <c:pt idx="68">
                  <c:v>17.616573416209373</c:v>
                </c:pt>
                <c:pt idx="69">
                  <c:v>19.016573416209372</c:v>
                </c:pt>
                <c:pt idx="70">
                  <c:v>20.41657341620937</c:v>
                </c:pt>
                <c:pt idx="71">
                  <c:v>21.81657341620937</c:v>
                </c:pt>
                <c:pt idx="72">
                  <c:v>18.573258732967496</c:v>
                </c:pt>
                <c:pt idx="73">
                  <c:v>19.973258732967494</c:v>
                </c:pt>
                <c:pt idx="74">
                  <c:v>21.373258732967493</c:v>
                </c:pt>
                <c:pt idx="75">
                  <c:v>22.77325873296749</c:v>
                </c:pt>
                <c:pt idx="76">
                  <c:v>19.338606986373993</c:v>
                </c:pt>
                <c:pt idx="77">
                  <c:v>20.73860698637399</c:v>
                </c:pt>
                <c:pt idx="78">
                  <c:v>22.13860698637399</c:v>
                </c:pt>
                <c:pt idx="79">
                  <c:v>23.53860698637399</c:v>
                </c:pt>
                <c:pt idx="80">
                  <c:v>19.95088558909919</c:v>
                </c:pt>
                <c:pt idx="81">
                  <c:v>21.35088558909919</c:v>
                </c:pt>
                <c:pt idx="82">
                  <c:v>22.750885589099187</c:v>
                </c:pt>
                <c:pt idx="83">
                  <c:v>24.150885589099186</c:v>
                </c:pt>
                <c:pt idx="84">
                  <c:v>20.44070847127935</c:v>
                </c:pt>
                <c:pt idx="85">
                  <c:v>21.84070847127935</c:v>
                </c:pt>
                <c:pt idx="86">
                  <c:v>23.240708471279348</c:v>
                </c:pt>
                <c:pt idx="87">
                  <c:v>24.640708471279346</c:v>
                </c:pt>
                <c:pt idx="88">
                  <c:v>20.832566777023477</c:v>
                </c:pt>
                <c:pt idx="89">
                  <c:v>22.232566777023475</c:v>
                </c:pt>
                <c:pt idx="90">
                  <c:v>23.632566777023474</c:v>
                </c:pt>
                <c:pt idx="91">
                  <c:v>25.032566777023472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Feuil1!$G$12</c:f>
              <c:strCache>
                <c:ptCount val="1"/>
                <c:pt idx="0">
                  <c:v>Stratégie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Feuil1!$G$13:$G$104</c:f>
              <c:numCache>
                <c:ptCount val="92"/>
                <c:pt idx="0">
                  <c:v>5</c:v>
                </c:pt>
                <c:pt idx="1">
                  <c:v>5.415</c:v>
                </c:pt>
                <c:pt idx="2">
                  <c:v>5.80925</c:v>
                </c:pt>
                <c:pt idx="3">
                  <c:v>6.183787499999999</c:v>
                </c:pt>
                <c:pt idx="4">
                  <c:v>6.5395981249999995</c:v>
                </c:pt>
                <c:pt idx="5">
                  <c:v>6.8776182187499995</c:v>
                </c:pt>
                <c:pt idx="6">
                  <c:v>7.198737307812499</c:v>
                </c:pt>
                <c:pt idx="7">
                  <c:v>7.503800442421874</c:v>
                </c:pt>
                <c:pt idx="8">
                  <c:v>7.79361042030078</c:v>
                </c:pt>
                <c:pt idx="9">
                  <c:v>8.06892989928574</c:v>
                </c:pt>
                <c:pt idx="10">
                  <c:v>8.330483404321452</c:v>
                </c:pt>
                <c:pt idx="11">
                  <c:v>8.578959234105378</c:v>
                </c:pt>
                <c:pt idx="12">
                  <c:v>8.815011272400108</c:v>
                </c:pt>
                <c:pt idx="13">
                  <c:v>9.039260708780102</c:v>
                </c:pt>
                <c:pt idx="14">
                  <c:v>9.252297673341095</c:v>
                </c:pt>
                <c:pt idx="15">
                  <c:v>9.45468278967404</c:v>
                </c:pt>
                <c:pt idx="16">
                  <c:v>9.646948650190337</c:v>
                </c:pt>
                <c:pt idx="17">
                  <c:v>9.82960121768082</c:v>
                </c:pt>
                <c:pt idx="18">
                  <c:v>10.003121156796777</c:v>
                </c:pt>
                <c:pt idx="19">
                  <c:v>10.167965098956937</c:v>
                </c:pt>
                <c:pt idx="20">
                  <c:v>10.32456684400909</c:v>
                </c:pt>
                <c:pt idx="21">
                  <c:v>10.473338501808634</c:v>
                </c:pt>
                <c:pt idx="22">
                  <c:v>10.614671576718202</c:v>
                </c:pt>
                <c:pt idx="23">
                  <c:v>10.74893799788229</c:v>
                </c:pt>
                <c:pt idx="24">
                  <c:v>10.876491097988175</c:v>
                </c:pt>
                <c:pt idx="25">
                  <c:v>10.997666543088766</c:v>
                </c:pt>
                <c:pt idx="26">
                  <c:v>5.8488332715443825</c:v>
                </c:pt>
                <c:pt idx="27">
                  <c:v>6.221391607967163</c:v>
                </c:pt>
                <c:pt idx="28">
                  <c:v>6.575322027568805</c:v>
                </c:pt>
                <c:pt idx="29">
                  <c:v>6.911555926190364</c:v>
                </c:pt>
                <c:pt idx="30">
                  <c:v>7.230978129880846</c:v>
                </c:pt>
                <c:pt idx="31">
                  <c:v>7.5344292233868035</c:v>
                </c:pt>
                <c:pt idx="32">
                  <c:v>7.822707762217462</c:v>
                </c:pt>
                <c:pt idx="33">
                  <c:v>8.096572374106588</c:v>
                </c:pt>
                <c:pt idx="34">
                  <c:v>8.356743755401258</c:v>
                </c:pt>
                <c:pt idx="35">
                  <c:v>8.603906567631194</c:v>
                </c:pt>
                <c:pt idx="36">
                  <c:v>8.838711239249633</c:v>
                </c:pt>
                <c:pt idx="37">
                  <c:v>9.06177567728715</c:v>
                </c:pt>
                <c:pt idx="38">
                  <c:v>9.273686893422791</c:v>
                </c:pt>
                <c:pt idx="39">
                  <c:v>9.47500254875165</c:v>
                </c:pt>
                <c:pt idx="40">
                  <c:v>9.666252421314066</c:v>
                </c:pt>
                <c:pt idx="41">
                  <c:v>9.847939800248362</c:v>
                </c:pt>
                <c:pt idx="42">
                  <c:v>10.020542810235943</c:v>
                </c:pt>
                <c:pt idx="43">
                  <c:v>10.184515669724144</c:v>
                </c:pt>
                <c:pt idx="44">
                  <c:v>10.340289886237935</c:v>
                </c:pt>
                <c:pt idx="45">
                  <c:v>10.488275391926036</c:v>
                </c:pt>
                <c:pt idx="46">
                  <c:v>10.628861622329733</c:v>
                </c:pt>
                <c:pt idx="47">
                  <c:v>10.762418541213245</c:v>
                </c:pt>
                <c:pt idx="48">
                  <c:v>10.889297614152582</c:v>
                </c:pt>
                <c:pt idx="49">
                  <c:v>11.009832733444952</c:v>
                </c:pt>
                <c:pt idx="50">
                  <c:v>11.124341096772703</c:v>
                </c:pt>
                <c:pt idx="51">
                  <c:v>11.233124041934067</c:v>
                </c:pt>
                <c:pt idx="52">
                  <c:v>5.966562020967033</c:v>
                </c:pt>
                <c:pt idx="53">
                  <c:v>6.333233919918682</c:v>
                </c:pt>
                <c:pt idx="54">
                  <c:v>6.681572223922747</c:v>
                </c:pt>
                <c:pt idx="55">
                  <c:v>7.01249361272661</c:v>
                </c:pt>
                <c:pt idx="56">
                  <c:v>7.326868932090279</c:v>
                </c:pt>
                <c:pt idx="57">
                  <c:v>7.625525485485765</c:v>
                </c:pt>
                <c:pt idx="58">
                  <c:v>7.909249211211476</c:v>
                </c:pt>
                <c:pt idx="59">
                  <c:v>8.1787867506509</c:v>
                </c:pt>
                <c:pt idx="60">
                  <c:v>8.434847413118353</c:v>
                </c:pt>
                <c:pt idx="61">
                  <c:v>8.678105042462434</c:v>
                </c:pt>
                <c:pt idx="62">
                  <c:v>8.909199790339311</c:v>
                </c:pt>
                <c:pt idx="63">
                  <c:v>9.128739800822345</c:v>
                </c:pt>
                <c:pt idx="64">
                  <c:v>9.337302810781226</c:v>
                </c:pt>
                <c:pt idx="65">
                  <c:v>9.535437670242164</c:v>
                </c:pt>
                <c:pt idx="66">
                  <c:v>9.723665786730054</c:v>
                </c:pt>
                <c:pt idx="67">
                  <c:v>9.90248249739355</c:v>
                </c:pt>
                <c:pt idx="68">
                  <c:v>10.07235837252387</c:v>
                </c:pt>
                <c:pt idx="69">
                  <c:v>10.233740453897676</c:v>
                </c:pt>
                <c:pt idx="70">
                  <c:v>10.38705343120279</c:v>
                </c:pt>
                <c:pt idx="71">
                  <c:v>10.53270075964265</c:v>
                </c:pt>
                <c:pt idx="72">
                  <c:v>10.671065721660515</c:v>
                </c:pt>
                <c:pt idx="73">
                  <c:v>10.802512435577489</c:v>
                </c:pt>
                <c:pt idx="74">
                  <c:v>10.927386813798613</c:v>
                </c:pt>
                <c:pt idx="75">
                  <c:v>11.04601747310868</c:v>
                </c:pt>
                <c:pt idx="76">
                  <c:v>11.158716599453244</c:v>
                </c:pt>
                <c:pt idx="77">
                  <c:v>11.265780769480582</c:v>
                </c:pt>
                <c:pt idx="78">
                  <c:v>5.982890384740291</c:v>
                </c:pt>
                <c:pt idx="79">
                  <c:v>6.348745865503276</c:v>
                </c:pt>
                <c:pt idx="80">
                  <c:v>6.696308572228112</c:v>
                </c:pt>
                <c:pt idx="81">
                  <c:v>7.026493143616706</c:v>
                </c:pt>
                <c:pt idx="82">
                  <c:v>7.3401684864358705</c:v>
                </c:pt>
                <c:pt idx="83">
                  <c:v>7.638160062114077</c:v>
                </c:pt>
                <c:pt idx="84">
                  <c:v>7.9212520590083715</c:v>
                </c:pt>
                <c:pt idx="85">
                  <c:v>8.190189456057952</c:v>
                </c:pt>
                <c:pt idx="86">
                  <c:v>8.445679983255054</c:v>
                </c:pt>
                <c:pt idx="87">
                  <c:v>8.6883959840923</c:v>
                </c:pt>
                <c:pt idx="88">
                  <c:v>8.918976184887685</c:v>
                </c:pt>
                <c:pt idx="89">
                  <c:v>9.138027375643299</c:v>
                </c:pt>
                <c:pt idx="90">
                  <c:v>9.346126006861132</c:v>
                </c:pt>
                <c:pt idx="91">
                  <c:v>9.543819706518073</c:v>
                </c:pt>
              </c:numCache>
            </c:numRef>
          </c:val>
          <c:smooth val="0"/>
        </c:ser>
        <c:axId val="32229164"/>
        <c:axId val="21627021"/>
      </c:lineChart>
      <c:catAx>
        <c:axId val="3222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Semaines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627021"/>
        <c:crosses val="autoZero"/>
        <c:auto val="1"/>
        <c:lblOffset val="100"/>
        <c:noMultiLvlLbl val="0"/>
      </c:catAx>
      <c:valAx>
        <c:axId val="2162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Taux en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2291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75"/>
          <c:y val="0.13175"/>
          <c:w val="0.2205"/>
          <c:h val="0.111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Evolutions comparatives du taux de calcium en mg/l</a:t>
            </a:r>
          </a:p>
        </c:rich>
      </c:tx>
      <c:layout>
        <c:manualLayout>
          <c:xMode val="factor"/>
          <c:yMode val="factor"/>
          <c:x val="0.04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475"/>
          <c:w val="0.944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Feuil2!$D$12</c:f>
              <c:strCache>
                <c:ptCount val="1"/>
                <c:pt idx="0">
                  <c:v>Stratégie 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Feuil2!$D$13:$D$65</c:f>
              <c:numCache>
                <c:ptCount val="53"/>
                <c:pt idx="0">
                  <c:v>420</c:v>
                </c:pt>
                <c:pt idx="1">
                  <c:v>418.6</c:v>
                </c:pt>
                <c:pt idx="2">
                  <c:v>417.20000000000005</c:v>
                </c:pt>
                <c:pt idx="3">
                  <c:v>415.80000000000007</c:v>
                </c:pt>
                <c:pt idx="4">
                  <c:v>414.68000000000006</c:v>
                </c:pt>
                <c:pt idx="5">
                  <c:v>413.2800000000001</c:v>
                </c:pt>
                <c:pt idx="6">
                  <c:v>411.8800000000001</c:v>
                </c:pt>
                <c:pt idx="7">
                  <c:v>410.48000000000013</c:v>
                </c:pt>
                <c:pt idx="8">
                  <c:v>409.62600000000015</c:v>
                </c:pt>
                <c:pt idx="9">
                  <c:v>408.22600000000017</c:v>
                </c:pt>
                <c:pt idx="10">
                  <c:v>406.8260000000002</c:v>
                </c:pt>
                <c:pt idx="11">
                  <c:v>405.4260000000002</c:v>
                </c:pt>
                <c:pt idx="12">
                  <c:v>404.82470000000023</c:v>
                </c:pt>
                <c:pt idx="13">
                  <c:v>403.42470000000026</c:v>
                </c:pt>
                <c:pt idx="14">
                  <c:v>402.0247000000003</c:v>
                </c:pt>
                <c:pt idx="15">
                  <c:v>400.6247000000003</c:v>
                </c:pt>
                <c:pt idx="16">
                  <c:v>400.2634650000003</c:v>
                </c:pt>
                <c:pt idx="17">
                  <c:v>398.8634650000003</c:v>
                </c:pt>
                <c:pt idx="18">
                  <c:v>397.4634650000003</c:v>
                </c:pt>
                <c:pt idx="19">
                  <c:v>396.06346500000035</c:v>
                </c:pt>
                <c:pt idx="20">
                  <c:v>395.9302917500003</c:v>
                </c:pt>
                <c:pt idx="21">
                  <c:v>394.53029175000034</c:v>
                </c:pt>
                <c:pt idx="22">
                  <c:v>393.13029175000037</c:v>
                </c:pt>
                <c:pt idx="23">
                  <c:v>391.7302917500004</c:v>
                </c:pt>
                <c:pt idx="24">
                  <c:v>391.8137771625004</c:v>
                </c:pt>
                <c:pt idx="25">
                  <c:v>390.4137771625004</c:v>
                </c:pt>
                <c:pt idx="26">
                  <c:v>404.5068885812502</c:v>
                </c:pt>
                <c:pt idx="27">
                  <c:v>403.10688858125025</c:v>
                </c:pt>
                <c:pt idx="28">
                  <c:v>402.6215441521877</c:v>
                </c:pt>
                <c:pt idx="29">
                  <c:v>401.22154415218773</c:v>
                </c:pt>
                <c:pt idx="30">
                  <c:v>399.82154415218776</c:v>
                </c:pt>
                <c:pt idx="31">
                  <c:v>398.4215441521878</c:v>
                </c:pt>
                <c:pt idx="32">
                  <c:v>398.1704669445784</c:v>
                </c:pt>
                <c:pt idx="33">
                  <c:v>396.7704669445784</c:v>
                </c:pt>
                <c:pt idx="34">
                  <c:v>395.3704669445784</c:v>
                </c:pt>
                <c:pt idx="35">
                  <c:v>393.97046694457845</c:v>
                </c:pt>
                <c:pt idx="36">
                  <c:v>393.9419435973495</c:v>
                </c:pt>
                <c:pt idx="37">
                  <c:v>392.54194359734953</c:v>
                </c:pt>
                <c:pt idx="38">
                  <c:v>391.14194359734955</c:v>
                </c:pt>
                <c:pt idx="39">
                  <c:v>389.7419435973496</c:v>
                </c:pt>
                <c:pt idx="40">
                  <c:v>389.9248464174821</c:v>
                </c:pt>
                <c:pt idx="41">
                  <c:v>388.52484641748214</c:v>
                </c:pt>
                <c:pt idx="42">
                  <c:v>387.12484641748216</c:v>
                </c:pt>
                <c:pt idx="43">
                  <c:v>385.7248464174822</c:v>
                </c:pt>
                <c:pt idx="44">
                  <c:v>386.1086040966081</c:v>
                </c:pt>
                <c:pt idx="45">
                  <c:v>384.7086040966081</c:v>
                </c:pt>
                <c:pt idx="46">
                  <c:v>383.3086040966081</c:v>
                </c:pt>
                <c:pt idx="47">
                  <c:v>381.90860409660814</c:v>
                </c:pt>
                <c:pt idx="48">
                  <c:v>382.48317389177777</c:v>
                </c:pt>
                <c:pt idx="49">
                  <c:v>381.0831738917778</c:v>
                </c:pt>
                <c:pt idx="50">
                  <c:v>379.6831738917778</c:v>
                </c:pt>
                <c:pt idx="51">
                  <c:v>378.28317389177784</c:v>
                </c:pt>
                <c:pt idx="52">
                  <c:v>398.44158694588896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Feuil2!$G$12</c:f>
              <c:strCache>
                <c:ptCount val="1"/>
                <c:pt idx="0">
                  <c:v>Stratégie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Feuil2!$G$13:$G$65</c:f>
              <c:numCache>
                <c:ptCount val="53"/>
                <c:pt idx="0">
                  <c:v>420</c:v>
                </c:pt>
                <c:pt idx="1">
                  <c:v>420.7</c:v>
                </c:pt>
                <c:pt idx="2">
                  <c:v>421.4</c:v>
                </c:pt>
                <c:pt idx="3">
                  <c:v>422.09999999999997</c:v>
                </c:pt>
                <c:pt idx="4">
                  <c:v>422.6599999999999</c:v>
                </c:pt>
                <c:pt idx="5">
                  <c:v>423.3599999999999</c:v>
                </c:pt>
                <c:pt idx="6">
                  <c:v>424.0599999999999</c:v>
                </c:pt>
                <c:pt idx="7">
                  <c:v>424.7599999999999</c:v>
                </c:pt>
                <c:pt idx="8">
                  <c:v>425.18699999999984</c:v>
                </c:pt>
                <c:pt idx="9">
                  <c:v>425.88699999999983</c:v>
                </c:pt>
                <c:pt idx="10">
                  <c:v>426.5869999999998</c:v>
                </c:pt>
                <c:pt idx="11">
                  <c:v>427.2869999999998</c:v>
                </c:pt>
                <c:pt idx="12">
                  <c:v>427.58764999999977</c:v>
                </c:pt>
                <c:pt idx="13">
                  <c:v>428.28764999999976</c:v>
                </c:pt>
                <c:pt idx="14">
                  <c:v>428.98764999999975</c:v>
                </c:pt>
                <c:pt idx="15">
                  <c:v>429.68764999999973</c:v>
                </c:pt>
                <c:pt idx="16">
                  <c:v>429.8682674999997</c:v>
                </c:pt>
                <c:pt idx="17">
                  <c:v>430.5682674999997</c:v>
                </c:pt>
                <c:pt idx="18">
                  <c:v>431.2682674999997</c:v>
                </c:pt>
                <c:pt idx="19">
                  <c:v>431.9682674999997</c:v>
                </c:pt>
                <c:pt idx="20">
                  <c:v>432.0348541249997</c:v>
                </c:pt>
                <c:pt idx="21">
                  <c:v>432.7348541249997</c:v>
                </c:pt>
                <c:pt idx="22">
                  <c:v>433.4348541249997</c:v>
                </c:pt>
                <c:pt idx="23">
                  <c:v>434.13485412499966</c:v>
                </c:pt>
                <c:pt idx="24">
                  <c:v>434.09311141874963</c:v>
                </c:pt>
                <c:pt idx="25">
                  <c:v>434.7931114187496</c:v>
                </c:pt>
                <c:pt idx="26">
                  <c:v>426.6965557093748</c:v>
                </c:pt>
                <c:pt idx="27">
                  <c:v>427.3965557093748</c:v>
                </c:pt>
                <c:pt idx="28">
                  <c:v>427.69172792390606</c:v>
                </c:pt>
                <c:pt idx="29">
                  <c:v>428.39172792390605</c:v>
                </c:pt>
                <c:pt idx="30">
                  <c:v>429.09172792390603</c:v>
                </c:pt>
                <c:pt idx="31">
                  <c:v>429.791727923906</c:v>
                </c:pt>
                <c:pt idx="32">
                  <c:v>429.9671415277107</c:v>
                </c:pt>
                <c:pt idx="33">
                  <c:v>430.66714152771067</c:v>
                </c:pt>
                <c:pt idx="34">
                  <c:v>431.36714152771066</c:v>
                </c:pt>
                <c:pt idx="35">
                  <c:v>432.06714152771065</c:v>
                </c:pt>
                <c:pt idx="36">
                  <c:v>432.1287844513251</c:v>
                </c:pt>
                <c:pt idx="37">
                  <c:v>432.8287844513251</c:v>
                </c:pt>
                <c:pt idx="38">
                  <c:v>433.52878445132507</c:v>
                </c:pt>
                <c:pt idx="39">
                  <c:v>434.22878445132505</c:v>
                </c:pt>
                <c:pt idx="40">
                  <c:v>434.1823452287588</c:v>
                </c:pt>
                <c:pt idx="41">
                  <c:v>434.88234522875877</c:v>
                </c:pt>
                <c:pt idx="42">
                  <c:v>435.58234522875875</c:v>
                </c:pt>
                <c:pt idx="43">
                  <c:v>436.28234522875874</c:v>
                </c:pt>
                <c:pt idx="44">
                  <c:v>436.13322796732075</c:v>
                </c:pt>
                <c:pt idx="45">
                  <c:v>436.83322796732074</c:v>
                </c:pt>
                <c:pt idx="46">
                  <c:v>437.5332279673207</c:v>
                </c:pt>
                <c:pt idx="47">
                  <c:v>438.2332279673207</c:v>
                </c:pt>
                <c:pt idx="48">
                  <c:v>437.98656656895463</c:v>
                </c:pt>
                <c:pt idx="49">
                  <c:v>438.6865665689546</c:v>
                </c:pt>
                <c:pt idx="50">
                  <c:v>439.3865665689546</c:v>
                </c:pt>
                <c:pt idx="51">
                  <c:v>440.0865665689546</c:v>
                </c:pt>
                <c:pt idx="52">
                  <c:v>429.3432832844773</c:v>
                </c:pt>
              </c:numCache>
            </c:numRef>
          </c:val>
          <c:smooth val="0"/>
        </c:ser>
        <c:axId val="60425462"/>
        <c:axId val="6958247"/>
      </c:lineChart>
      <c:catAx>
        <c:axId val="6042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Semaines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958247"/>
        <c:crosses val="autoZero"/>
        <c:auto val="1"/>
        <c:lblOffset val="100"/>
        <c:noMultiLvlLbl val="0"/>
      </c:catAx>
      <c:valAx>
        <c:axId val="695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Taux en mg/l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4254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13225"/>
          <c:w val="0.2285"/>
          <c:h val="0.112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3333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Evolution de la concentration en nitrates 1mg/l/jour</a:t>
            </a:r>
          </a:p>
        </c:rich>
      </c:tx>
      <c:layout>
        <c:manualLayout>
          <c:xMode val="factor"/>
          <c:yMode val="factor"/>
          <c:x val="0.09"/>
          <c:y val="0.6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235"/>
          <c:w val="0.941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Feuil2!$D$12</c:f>
              <c:strCache>
                <c:ptCount val="1"/>
                <c:pt idx="0">
                  <c:v>Stratégie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Feuil2!$D$13:$D$60</c:f>
              <c:numCache>
                <c:ptCount val="48"/>
                <c:pt idx="0">
                  <c:v>500</c:v>
                </c:pt>
                <c:pt idx="1">
                  <c:v>486</c:v>
                </c:pt>
                <c:pt idx="2">
                  <c:v>472</c:v>
                </c:pt>
                <c:pt idx="3">
                  <c:v>458</c:v>
                </c:pt>
                <c:pt idx="4">
                  <c:v>449.6</c:v>
                </c:pt>
                <c:pt idx="5">
                  <c:v>435.6</c:v>
                </c:pt>
                <c:pt idx="6">
                  <c:v>421.6</c:v>
                </c:pt>
                <c:pt idx="7">
                  <c:v>407.6</c:v>
                </c:pt>
                <c:pt idx="8">
                  <c:v>404.24</c:v>
                </c:pt>
                <c:pt idx="9">
                  <c:v>390.24</c:v>
                </c:pt>
                <c:pt idx="10">
                  <c:v>376.24</c:v>
                </c:pt>
                <c:pt idx="11">
                  <c:v>362.24</c:v>
                </c:pt>
                <c:pt idx="12">
                  <c:v>363.416</c:v>
                </c:pt>
                <c:pt idx="13">
                  <c:v>349.416</c:v>
                </c:pt>
                <c:pt idx="14">
                  <c:v>335.416</c:v>
                </c:pt>
                <c:pt idx="15">
                  <c:v>321.416</c:v>
                </c:pt>
                <c:pt idx="16">
                  <c:v>326.6744</c:v>
                </c:pt>
                <c:pt idx="17">
                  <c:v>312.6744</c:v>
                </c:pt>
                <c:pt idx="18">
                  <c:v>298.6744</c:v>
                </c:pt>
                <c:pt idx="19">
                  <c:v>284.6744</c:v>
                </c:pt>
                <c:pt idx="20">
                  <c:v>293.60695999999996</c:v>
                </c:pt>
                <c:pt idx="21">
                  <c:v>279.60695999999996</c:v>
                </c:pt>
                <c:pt idx="22">
                  <c:v>265.60695999999996</c:v>
                </c:pt>
                <c:pt idx="23">
                  <c:v>251.60695999999996</c:v>
                </c:pt>
                <c:pt idx="24">
                  <c:v>263.84626399999996</c:v>
                </c:pt>
                <c:pt idx="25">
                  <c:v>249.84626399999996</c:v>
                </c:pt>
                <c:pt idx="26">
                  <c:v>367.923132</c:v>
                </c:pt>
                <c:pt idx="27">
                  <c:v>353.923132</c:v>
                </c:pt>
                <c:pt idx="28">
                  <c:v>355.9308188</c:v>
                </c:pt>
                <c:pt idx="29">
                  <c:v>341.9308188</c:v>
                </c:pt>
                <c:pt idx="30">
                  <c:v>327.9308188</c:v>
                </c:pt>
                <c:pt idx="31">
                  <c:v>313.9308188</c:v>
                </c:pt>
                <c:pt idx="32">
                  <c:v>319.93773692</c:v>
                </c:pt>
                <c:pt idx="33">
                  <c:v>305.93773692</c:v>
                </c:pt>
                <c:pt idx="34">
                  <c:v>291.93773692</c:v>
                </c:pt>
                <c:pt idx="35">
                  <c:v>277.93773692</c:v>
                </c:pt>
                <c:pt idx="36">
                  <c:v>287.54396322800005</c:v>
                </c:pt>
                <c:pt idx="37">
                  <c:v>273.54396322800005</c:v>
                </c:pt>
                <c:pt idx="38">
                  <c:v>259.54396322800005</c:v>
                </c:pt>
                <c:pt idx="39">
                  <c:v>245.54396322800005</c:v>
                </c:pt>
                <c:pt idx="40">
                  <c:v>258.3895669052</c:v>
                </c:pt>
                <c:pt idx="41">
                  <c:v>244.3895669052</c:v>
                </c:pt>
                <c:pt idx="42">
                  <c:v>230.3895669052</c:v>
                </c:pt>
                <c:pt idx="43">
                  <c:v>216.3895669052</c:v>
                </c:pt>
                <c:pt idx="44">
                  <c:v>232.15061021468003</c:v>
                </c:pt>
                <c:pt idx="45">
                  <c:v>218.15061021468003</c:v>
                </c:pt>
                <c:pt idx="46">
                  <c:v>204.15061021468003</c:v>
                </c:pt>
                <c:pt idx="47">
                  <c:v>190.15061021468003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Feuil2!$G$12</c:f>
              <c:strCache>
                <c:ptCount val="1"/>
                <c:pt idx="0">
                  <c:v>Stratégie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Feuil2!$G$13:$G$60</c:f>
              <c:numCache>
                <c:ptCount val="48"/>
                <c:pt idx="0">
                  <c:v>500</c:v>
                </c:pt>
                <c:pt idx="1">
                  <c:v>493</c:v>
                </c:pt>
                <c:pt idx="2">
                  <c:v>486</c:v>
                </c:pt>
                <c:pt idx="3">
                  <c:v>479</c:v>
                </c:pt>
                <c:pt idx="4">
                  <c:v>474.8</c:v>
                </c:pt>
                <c:pt idx="5">
                  <c:v>467.8</c:v>
                </c:pt>
                <c:pt idx="6">
                  <c:v>460.8</c:v>
                </c:pt>
                <c:pt idx="7">
                  <c:v>453.8</c:v>
                </c:pt>
                <c:pt idx="8">
                  <c:v>452.12</c:v>
                </c:pt>
                <c:pt idx="9">
                  <c:v>445.12</c:v>
                </c:pt>
                <c:pt idx="10">
                  <c:v>438.12</c:v>
                </c:pt>
                <c:pt idx="11">
                  <c:v>431.12</c:v>
                </c:pt>
                <c:pt idx="12">
                  <c:v>431.708</c:v>
                </c:pt>
                <c:pt idx="13">
                  <c:v>424.708</c:v>
                </c:pt>
                <c:pt idx="14">
                  <c:v>417.708</c:v>
                </c:pt>
                <c:pt idx="15">
                  <c:v>410.708</c:v>
                </c:pt>
                <c:pt idx="16">
                  <c:v>413.33720000000005</c:v>
                </c:pt>
                <c:pt idx="17">
                  <c:v>406.33720000000005</c:v>
                </c:pt>
                <c:pt idx="18">
                  <c:v>399.33720000000005</c:v>
                </c:pt>
                <c:pt idx="19">
                  <c:v>392.33720000000005</c:v>
                </c:pt>
                <c:pt idx="20">
                  <c:v>396.80348000000004</c:v>
                </c:pt>
                <c:pt idx="21">
                  <c:v>389.80348000000004</c:v>
                </c:pt>
                <c:pt idx="22">
                  <c:v>382.80348000000004</c:v>
                </c:pt>
                <c:pt idx="23">
                  <c:v>375.80348000000004</c:v>
                </c:pt>
                <c:pt idx="24">
                  <c:v>381.92313200000007</c:v>
                </c:pt>
                <c:pt idx="25">
                  <c:v>374.92313200000007</c:v>
                </c:pt>
                <c:pt idx="26">
                  <c:v>430.46156600000006</c:v>
                </c:pt>
                <c:pt idx="27">
                  <c:v>423.46156600000006</c:v>
                </c:pt>
                <c:pt idx="28">
                  <c:v>424.8154094000001</c:v>
                </c:pt>
                <c:pt idx="29">
                  <c:v>417.8154094000001</c:v>
                </c:pt>
                <c:pt idx="30">
                  <c:v>410.8154094000001</c:v>
                </c:pt>
                <c:pt idx="31">
                  <c:v>403.8154094000001</c:v>
                </c:pt>
                <c:pt idx="32">
                  <c:v>407.1338684600001</c:v>
                </c:pt>
                <c:pt idx="33">
                  <c:v>400.1338684600001</c:v>
                </c:pt>
                <c:pt idx="34">
                  <c:v>393.1338684600001</c:v>
                </c:pt>
                <c:pt idx="35">
                  <c:v>386.1338684600001</c:v>
                </c:pt>
                <c:pt idx="36">
                  <c:v>391.2204816140001</c:v>
                </c:pt>
                <c:pt idx="37">
                  <c:v>384.2204816140001</c:v>
                </c:pt>
                <c:pt idx="38">
                  <c:v>377.2204816140001</c:v>
                </c:pt>
                <c:pt idx="39">
                  <c:v>370.2204816140001</c:v>
                </c:pt>
                <c:pt idx="40">
                  <c:v>376.8984334526001</c:v>
                </c:pt>
                <c:pt idx="41">
                  <c:v>369.8984334526001</c:v>
                </c:pt>
                <c:pt idx="42">
                  <c:v>362.8984334526001</c:v>
                </c:pt>
                <c:pt idx="43">
                  <c:v>355.8984334526001</c:v>
                </c:pt>
                <c:pt idx="44">
                  <c:v>364.0085901073401</c:v>
                </c:pt>
                <c:pt idx="45">
                  <c:v>357.0085901073401</c:v>
                </c:pt>
                <c:pt idx="46">
                  <c:v>350.0085901073401</c:v>
                </c:pt>
                <c:pt idx="47">
                  <c:v>343.0085901073401</c:v>
                </c:pt>
              </c:numCache>
            </c:numRef>
          </c:val>
          <c:smooth val="0"/>
        </c:ser>
        <c:axId val="62624224"/>
        <c:axId val="26747105"/>
      </c:lineChart>
      <c:catAx>
        <c:axId val="6262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>
            <c:manualLayout>
              <c:xMode val="factor"/>
              <c:yMode val="factor"/>
              <c:x val="0.04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47105"/>
        <c:crosses val="autoZero"/>
        <c:auto val="1"/>
        <c:lblOffset val="100"/>
        <c:noMultiLvlLbl val="0"/>
      </c:catAx>
      <c:valAx>
        <c:axId val="2674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Taux nitrates en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24224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1"/>
          <c:y val="0.364"/>
          <c:w val="0.43575"/>
          <c:h val="0.20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342900</xdr:colOff>
      <xdr:row>11</xdr:row>
      <xdr:rowOff>0</xdr:rowOff>
    </xdr:from>
    <xdr:to>
      <xdr:col>107</xdr:col>
      <xdr:colOff>495300</xdr:colOff>
      <xdr:row>32</xdr:row>
      <xdr:rowOff>114300</xdr:rowOff>
    </xdr:to>
    <xdr:graphicFrame>
      <xdr:nvGraphicFramePr>
        <xdr:cNvPr id="1" name="Chart 4"/>
        <xdr:cNvGraphicFramePr/>
      </xdr:nvGraphicFramePr>
      <xdr:xfrm>
        <a:off x="81153000" y="2266950"/>
        <a:ext cx="54864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4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6700" y="3276600"/>
        <a:ext cx="45339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4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66700" y="3324225"/>
        <a:ext cx="43815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342900</xdr:colOff>
      <xdr:row>11</xdr:row>
      <xdr:rowOff>0</xdr:rowOff>
    </xdr:from>
    <xdr:to>
      <xdr:col>107</xdr:col>
      <xdr:colOff>495300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81153000" y="2105025"/>
        <a:ext cx="54864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crorecif.ovh.org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icrorecif.ovh.org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17"/>
  <sheetViews>
    <sheetView workbookViewId="0" topLeftCell="A12">
      <selection activeCell="C14" sqref="C14"/>
    </sheetView>
  </sheetViews>
  <sheetFormatPr defaultColWidth="11.421875" defaultRowHeight="12.75"/>
  <cols>
    <col min="1" max="1" width="23.7109375" style="3" customWidth="1"/>
    <col min="2" max="3" width="17.7109375" style="3" customWidth="1"/>
    <col min="4" max="6" width="22.421875" style="4" customWidth="1"/>
    <col min="7" max="7" width="22.7109375" style="4" customWidth="1"/>
    <col min="8" max="16384" width="11.421875" style="1" customWidth="1"/>
  </cols>
  <sheetData>
    <row r="5" spans="1:7" ht="25.5">
      <c r="A5" s="3" t="s">
        <v>0</v>
      </c>
      <c r="D5" s="4">
        <f>'Scénario accumulation NO3'!C6*('Scénario accumulation NO3'!C4-'Scénario accumulation NO3'!C5)*7</f>
        <v>5.599999999999999</v>
      </c>
      <c r="G5" s="4">
        <f>'Scénario accumulation NO3'!D6*('Scénario accumulation NO3'!D4-'Scénario accumulation NO3'!D5)*7</f>
        <v>0.6999999999999998</v>
      </c>
    </row>
    <row r="6" spans="1:7" ht="38.25">
      <c r="A6" s="3" t="s">
        <v>4</v>
      </c>
      <c r="D6" s="4">
        <f>('Scénario accumulation NO3'!C4-'Scénario accumulation NO3'!C5)*7</f>
        <v>1.3999999999999997</v>
      </c>
      <c r="G6" s="4">
        <f>('Scénario accumulation NO3'!D4-'Scénario accumulation NO3'!D5)*7</f>
        <v>0.6999999999999998</v>
      </c>
    </row>
    <row r="7" spans="1:7" ht="12.75">
      <c r="A7" s="3" t="s">
        <v>29</v>
      </c>
      <c r="D7" s="4">
        <f>(100-'Scénario accumulation NO3'!C7)/100</f>
        <v>0.8</v>
      </c>
      <c r="G7" s="4">
        <f>(100-'Scénario accumulation NO3'!D7)/100</f>
        <v>0.95</v>
      </c>
    </row>
    <row r="8" spans="1:7" ht="12.75">
      <c r="A8" s="3" t="s">
        <v>30</v>
      </c>
      <c r="D8" s="4">
        <f>(100-'Scénario accumulation NO3'!C9)/100</f>
        <v>0.4</v>
      </c>
      <c r="G8" s="4">
        <f>(100-'Scénario accumulation NO3'!D9)/100</f>
        <v>0.5</v>
      </c>
    </row>
    <row r="12" spans="1:7" s="2" customFormat="1" ht="12.75">
      <c r="A12" s="5" t="s">
        <v>1</v>
      </c>
      <c r="B12" s="5" t="s">
        <v>3</v>
      </c>
      <c r="C12" s="5" t="s">
        <v>25</v>
      </c>
      <c r="D12" s="6" t="str">
        <f>scenario1</f>
        <v>Stratégie 1</v>
      </c>
      <c r="E12" s="6" t="s">
        <v>2</v>
      </c>
      <c r="F12" s="5" t="s">
        <v>28</v>
      </c>
      <c r="G12" s="6" t="str">
        <f>scenario2</f>
        <v>Stratégie 2</v>
      </c>
    </row>
    <row r="13" spans="1:7" ht="12.75">
      <c r="A13" s="3">
        <v>0</v>
      </c>
      <c r="B13" s="3">
        <f>MOD(A13,'Scénario accumulation NO3'!frequence1)</f>
        <v>0</v>
      </c>
      <c r="C13" s="3">
        <f>MOD(A13,[0]!frequence3)</f>
        <v>0</v>
      </c>
      <c r="D13" s="4">
        <f>'Scénario accumulation NO3'!C3</f>
        <v>5</v>
      </c>
      <c r="E13" s="3">
        <f>MOD(A13,'Scénario accumulation NO3'!frequence2)</f>
        <v>0</v>
      </c>
      <c r="F13" s="3">
        <f>MOD(A13,[0]!frequence4)</f>
        <v>0</v>
      </c>
      <c r="G13" s="4">
        <f>'Scénario accumulation NO3'!D3</f>
        <v>5</v>
      </c>
    </row>
    <row r="14" spans="1:7" ht="12.75">
      <c r="A14" s="3">
        <v>1</v>
      </c>
      <c r="B14" s="3">
        <f>MOD(A14,'Scénario accumulation NO3'!frequence1)</f>
        <v>1</v>
      </c>
      <c r="C14" s="3">
        <f>MOD(A14,[0]!frequence3)</f>
        <v>1</v>
      </c>
      <c r="D14" s="4">
        <f aca="true" t="shared" si="0" ref="D14:D45">IF(C14,IF(B14,D13+semaine1,(D13+semaine1)*coefficient1),(D13+semaine1)*coefficient3)</f>
        <v>6.3999999999999995</v>
      </c>
      <c r="E14" s="3">
        <f>MOD(A14,'Scénario accumulation NO3'!frequence2)</f>
        <v>0</v>
      </c>
      <c r="F14" s="3">
        <f>MOD(A14,[0]!frequence4)</f>
        <v>1</v>
      </c>
      <c r="G14" s="4">
        <f aca="true" t="shared" si="1" ref="G14:G45">IF(F14,IF(E14,G13+semaine2,(G13+semaine2)*coefficient2),(G13+semaine2)*coefficient4)</f>
        <v>5.415</v>
      </c>
    </row>
    <row r="15" spans="1:7" ht="12.75">
      <c r="A15" s="3">
        <v>2</v>
      </c>
      <c r="B15" s="3">
        <f>MOD(A15,'Scénario accumulation NO3'!frequence1)</f>
        <v>2</v>
      </c>
      <c r="C15" s="3">
        <f>MOD(A15,[0]!frequence3)</f>
        <v>2</v>
      </c>
      <c r="D15" s="4">
        <f t="shared" si="0"/>
        <v>7.799999999999999</v>
      </c>
      <c r="E15" s="3">
        <f>MOD(A15,'Scénario accumulation NO3'!frequence2)</f>
        <v>0</v>
      </c>
      <c r="F15" s="3">
        <f>MOD(A15,[0]!frequence4)</f>
        <v>2</v>
      </c>
      <c r="G15" s="4">
        <f t="shared" si="1"/>
        <v>5.80925</v>
      </c>
    </row>
    <row r="16" spans="1:7" ht="12.75">
      <c r="A16" s="3">
        <v>3</v>
      </c>
      <c r="B16" s="3">
        <f>MOD(A16,'Scénario accumulation NO3'!frequence1)</f>
        <v>3</v>
      </c>
      <c r="C16" s="3">
        <f>MOD(A16,[0]!frequence3)</f>
        <v>3</v>
      </c>
      <c r="D16" s="4">
        <f t="shared" si="0"/>
        <v>9.2</v>
      </c>
      <c r="E16" s="3">
        <f>MOD(A16,'Scénario accumulation NO3'!frequence2)</f>
        <v>0</v>
      </c>
      <c r="F16" s="3">
        <f>MOD(A16,[0]!frequence4)</f>
        <v>3</v>
      </c>
      <c r="G16" s="4">
        <f t="shared" si="1"/>
        <v>6.183787499999999</v>
      </c>
    </row>
    <row r="17" spans="1:7" ht="12.75">
      <c r="A17" s="3">
        <v>4</v>
      </c>
      <c r="B17" s="3">
        <f>MOD(A17,'Scénario accumulation NO3'!frequence1)</f>
        <v>0</v>
      </c>
      <c r="C17" s="3">
        <f>MOD(A17,[0]!frequence3)</f>
        <v>4</v>
      </c>
      <c r="D17" s="4">
        <f t="shared" si="0"/>
        <v>8.48</v>
      </c>
      <c r="E17" s="3">
        <f>MOD(A17,'Scénario accumulation NO3'!frequence2)</f>
        <v>0</v>
      </c>
      <c r="F17" s="3">
        <f>MOD(A17,[0]!frequence4)</f>
        <v>4</v>
      </c>
      <c r="G17" s="4">
        <f t="shared" si="1"/>
        <v>6.5395981249999995</v>
      </c>
    </row>
    <row r="18" spans="1:7" ht="12.75">
      <c r="A18" s="3">
        <v>5</v>
      </c>
      <c r="B18" s="3">
        <f>MOD(A18,'Scénario accumulation NO3'!frequence1)</f>
        <v>1</v>
      </c>
      <c r="C18" s="3">
        <f>MOD(A18,[0]!frequence3)</f>
        <v>5</v>
      </c>
      <c r="D18" s="4">
        <f t="shared" si="0"/>
        <v>9.88</v>
      </c>
      <c r="E18" s="3">
        <f>MOD(A18,'Scénario accumulation NO3'!frequence2)</f>
        <v>0</v>
      </c>
      <c r="F18" s="3">
        <f>MOD(A18,[0]!frequence4)</f>
        <v>5</v>
      </c>
      <c r="G18" s="4">
        <f t="shared" si="1"/>
        <v>6.8776182187499995</v>
      </c>
    </row>
    <row r="19" spans="1:7" ht="12.75">
      <c r="A19" s="3">
        <v>6</v>
      </c>
      <c r="B19" s="3">
        <f>MOD(A19,'Scénario accumulation NO3'!frequence1)</f>
        <v>2</v>
      </c>
      <c r="C19" s="3">
        <f>MOD(A19,[0]!frequence3)</f>
        <v>6</v>
      </c>
      <c r="D19" s="4">
        <f t="shared" si="0"/>
        <v>11.280000000000001</v>
      </c>
      <c r="E19" s="3">
        <f>MOD(A19,'Scénario accumulation NO3'!frequence2)</f>
        <v>0</v>
      </c>
      <c r="F19" s="3">
        <f>MOD(A19,[0]!frequence4)</f>
        <v>6</v>
      </c>
      <c r="G19" s="4">
        <f t="shared" si="1"/>
        <v>7.198737307812499</v>
      </c>
    </row>
    <row r="20" spans="1:7" ht="12.75">
      <c r="A20" s="3">
        <v>7</v>
      </c>
      <c r="B20" s="3">
        <f>MOD(A20,'Scénario accumulation NO3'!frequence1)</f>
        <v>3</v>
      </c>
      <c r="C20" s="3">
        <f>MOD(A20,[0]!frequence3)</f>
        <v>7</v>
      </c>
      <c r="D20" s="4">
        <f t="shared" si="0"/>
        <v>12.680000000000001</v>
      </c>
      <c r="E20" s="3">
        <f>MOD(A20,'Scénario accumulation NO3'!frequence2)</f>
        <v>0</v>
      </c>
      <c r="F20" s="3">
        <f>MOD(A20,[0]!frequence4)</f>
        <v>7</v>
      </c>
      <c r="G20" s="4">
        <f t="shared" si="1"/>
        <v>7.503800442421874</v>
      </c>
    </row>
    <row r="21" spans="1:7" ht="12.75">
      <c r="A21" s="3">
        <v>8</v>
      </c>
      <c r="B21" s="3">
        <f>MOD(A21,'Scénario accumulation NO3'!frequence1)</f>
        <v>0</v>
      </c>
      <c r="C21" s="3">
        <f>MOD(A21,[0]!frequence3)</f>
        <v>8</v>
      </c>
      <c r="D21" s="4">
        <f t="shared" si="0"/>
        <v>11.264000000000003</v>
      </c>
      <c r="E21" s="3">
        <f>MOD(A21,'Scénario accumulation NO3'!frequence2)</f>
        <v>0</v>
      </c>
      <c r="F21" s="3">
        <f>MOD(A21,[0]!frequence4)</f>
        <v>8</v>
      </c>
      <c r="G21" s="4">
        <f t="shared" si="1"/>
        <v>7.79361042030078</v>
      </c>
    </row>
    <row r="22" spans="1:7" ht="12.75">
      <c r="A22" s="3">
        <v>9</v>
      </c>
      <c r="B22" s="3">
        <f>MOD(A22,'Scénario accumulation NO3'!frequence1)</f>
        <v>1</v>
      </c>
      <c r="C22" s="3">
        <f>MOD(A22,[0]!frequence3)</f>
        <v>9</v>
      </c>
      <c r="D22" s="4">
        <f t="shared" si="0"/>
        <v>12.664000000000003</v>
      </c>
      <c r="E22" s="3">
        <f>MOD(A22,'Scénario accumulation NO3'!frequence2)</f>
        <v>0</v>
      </c>
      <c r="F22" s="3">
        <f>MOD(A22,[0]!frequence4)</f>
        <v>9</v>
      </c>
      <c r="G22" s="4">
        <f t="shared" si="1"/>
        <v>8.06892989928574</v>
      </c>
    </row>
    <row r="23" spans="1:7" ht="12.75">
      <c r="A23" s="3">
        <v>10</v>
      </c>
      <c r="B23" s="3">
        <f>MOD(A23,'Scénario accumulation NO3'!frequence1)</f>
        <v>2</v>
      </c>
      <c r="C23" s="3">
        <f>MOD(A23,[0]!frequence3)</f>
        <v>10</v>
      </c>
      <c r="D23" s="4">
        <f t="shared" si="0"/>
        <v>14.064000000000004</v>
      </c>
      <c r="E23" s="3">
        <f>MOD(A23,'Scénario accumulation NO3'!frequence2)</f>
        <v>0</v>
      </c>
      <c r="F23" s="3">
        <f>MOD(A23,[0]!frequence4)</f>
        <v>10</v>
      </c>
      <c r="G23" s="4">
        <f t="shared" si="1"/>
        <v>8.330483404321452</v>
      </c>
    </row>
    <row r="24" spans="1:7" ht="12.75">
      <c r="A24" s="3">
        <v>11</v>
      </c>
      <c r="B24" s="3">
        <f>MOD(A24,'Scénario accumulation NO3'!frequence1)</f>
        <v>3</v>
      </c>
      <c r="C24" s="3">
        <f>MOD(A24,[0]!frequence3)</f>
        <v>11</v>
      </c>
      <c r="D24" s="4">
        <f t="shared" si="0"/>
        <v>15.464000000000004</v>
      </c>
      <c r="E24" s="3">
        <f>MOD(A24,'Scénario accumulation NO3'!frequence2)</f>
        <v>0</v>
      </c>
      <c r="F24" s="3">
        <f>MOD(A24,[0]!frequence4)</f>
        <v>11</v>
      </c>
      <c r="G24" s="4">
        <f t="shared" si="1"/>
        <v>8.578959234105378</v>
      </c>
    </row>
    <row r="25" spans="1:7" ht="12.75">
      <c r="A25" s="3">
        <v>12</v>
      </c>
      <c r="B25" s="3">
        <f>MOD(A25,'Scénario accumulation NO3'!frequence1)</f>
        <v>0</v>
      </c>
      <c r="C25" s="3">
        <f>MOD(A25,[0]!frequence3)</f>
        <v>12</v>
      </c>
      <c r="D25" s="4">
        <f t="shared" si="0"/>
        <v>13.491200000000005</v>
      </c>
      <c r="E25" s="3">
        <f>MOD(A25,'Scénario accumulation NO3'!frequence2)</f>
        <v>0</v>
      </c>
      <c r="F25" s="3">
        <f>MOD(A25,[0]!frequence4)</f>
        <v>12</v>
      </c>
      <c r="G25" s="4">
        <f t="shared" si="1"/>
        <v>8.815011272400108</v>
      </c>
    </row>
    <row r="26" spans="1:7" ht="12.75">
      <c r="A26" s="3">
        <v>13</v>
      </c>
      <c r="B26" s="3">
        <f>MOD(A26,'Scénario accumulation NO3'!frequence1)</f>
        <v>1</v>
      </c>
      <c r="C26" s="3">
        <f>MOD(A26,[0]!frequence3)</f>
        <v>13</v>
      </c>
      <c r="D26" s="4">
        <f t="shared" si="0"/>
        <v>14.891200000000005</v>
      </c>
      <c r="E26" s="3">
        <f>MOD(A26,'Scénario accumulation NO3'!frequence2)</f>
        <v>0</v>
      </c>
      <c r="F26" s="3">
        <f>MOD(A26,[0]!frequence4)</f>
        <v>13</v>
      </c>
      <c r="G26" s="4">
        <f t="shared" si="1"/>
        <v>9.039260708780102</v>
      </c>
    </row>
    <row r="27" spans="1:7" ht="12.75">
      <c r="A27" s="3">
        <v>14</v>
      </c>
      <c r="B27" s="3">
        <f>MOD(A27,'Scénario accumulation NO3'!frequence1)</f>
        <v>2</v>
      </c>
      <c r="C27" s="3">
        <f>MOD(A27,[0]!frequence3)</f>
        <v>14</v>
      </c>
      <c r="D27" s="4">
        <f t="shared" si="0"/>
        <v>16.291200000000003</v>
      </c>
      <c r="E27" s="3">
        <f>MOD(A27,'Scénario accumulation NO3'!frequence2)</f>
        <v>0</v>
      </c>
      <c r="F27" s="3">
        <f>MOD(A27,[0]!frequence4)</f>
        <v>14</v>
      </c>
      <c r="G27" s="4">
        <f t="shared" si="1"/>
        <v>9.252297673341095</v>
      </c>
    </row>
    <row r="28" spans="1:7" ht="12.75">
      <c r="A28" s="3">
        <v>15</v>
      </c>
      <c r="B28" s="3">
        <f>MOD(A28,'Scénario accumulation NO3'!frequence1)</f>
        <v>3</v>
      </c>
      <c r="C28" s="3">
        <f>MOD(A28,[0]!frequence3)</f>
        <v>15</v>
      </c>
      <c r="D28" s="4">
        <f t="shared" si="0"/>
        <v>17.691200000000002</v>
      </c>
      <c r="E28" s="3">
        <f>MOD(A28,'Scénario accumulation NO3'!frequence2)</f>
        <v>0</v>
      </c>
      <c r="F28" s="3">
        <f>MOD(A28,[0]!frequence4)</f>
        <v>15</v>
      </c>
      <c r="G28" s="4">
        <f t="shared" si="1"/>
        <v>9.45468278967404</v>
      </c>
    </row>
    <row r="29" spans="1:7" ht="12.75">
      <c r="A29" s="3">
        <v>16</v>
      </c>
      <c r="B29" s="3">
        <f>MOD(A29,'Scénario accumulation NO3'!frequence1)</f>
        <v>0</v>
      </c>
      <c r="C29" s="3">
        <f>MOD(A29,[0]!frequence3)</f>
        <v>16</v>
      </c>
      <c r="D29" s="4">
        <f t="shared" si="0"/>
        <v>15.272960000000001</v>
      </c>
      <c r="E29" s="3">
        <f>MOD(A29,'Scénario accumulation NO3'!frequence2)</f>
        <v>0</v>
      </c>
      <c r="F29" s="3">
        <f>MOD(A29,[0]!frequence4)</f>
        <v>16</v>
      </c>
      <c r="G29" s="4">
        <f t="shared" si="1"/>
        <v>9.646948650190337</v>
      </c>
    </row>
    <row r="30" spans="1:7" ht="12.75">
      <c r="A30" s="3">
        <v>17</v>
      </c>
      <c r="B30" s="3">
        <f>MOD(A30,'Scénario accumulation NO3'!frequence1)</f>
        <v>1</v>
      </c>
      <c r="C30" s="3">
        <f>MOD(A30,[0]!frequence3)</f>
        <v>17</v>
      </c>
      <c r="D30" s="4">
        <f t="shared" si="0"/>
        <v>16.67296</v>
      </c>
      <c r="E30" s="3">
        <f>MOD(A30,'Scénario accumulation NO3'!frequence2)</f>
        <v>0</v>
      </c>
      <c r="F30" s="3">
        <f>MOD(A30,[0]!frequence4)</f>
        <v>17</v>
      </c>
      <c r="G30" s="4">
        <f t="shared" si="1"/>
        <v>9.82960121768082</v>
      </c>
    </row>
    <row r="31" spans="1:7" ht="12.75">
      <c r="A31" s="3">
        <v>18</v>
      </c>
      <c r="B31" s="3">
        <f>MOD(A31,'Scénario accumulation NO3'!frequence1)</f>
        <v>2</v>
      </c>
      <c r="C31" s="3">
        <f>MOD(A31,[0]!frequence3)</f>
        <v>18</v>
      </c>
      <c r="D31" s="4">
        <f t="shared" si="0"/>
        <v>18.07296</v>
      </c>
      <c r="E31" s="3">
        <f>MOD(A31,'Scénario accumulation NO3'!frequence2)</f>
        <v>0</v>
      </c>
      <c r="F31" s="3">
        <f>MOD(A31,[0]!frequence4)</f>
        <v>18</v>
      </c>
      <c r="G31" s="4">
        <f t="shared" si="1"/>
        <v>10.003121156796777</v>
      </c>
    </row>
    <row r="32" spans="1:7" ht="12.75">
      <c r="A32" s="3">
        <v>19</v>
      </c>
      <c r="B32" s="3">
        <f>MOD(A32,'Scénario accumulation NO3'!frequence1)</f>
        <v>3</v>
      </c>
      <c r="C32" s="3">
        <f>MOD(A32,[0]!frequence3)</f>
        <v>19</v>
      </c>
      <c r="D32" s="4">
        <f t="shared" si="0"/>
        <v>19.472959999999997</v>
      </c>
      <c r="E32" s="3">
        <f>MOD(A32,'Scénario accumulation NO3'!frequence2)</f>
        <v>0</v>
      </c>
      <c r="F32" s="3">
        <f>MOD(A32,[0]!frequence4)</f>
        <v>19</v>
      </c>
      <c r="G32" s="4">
        <f t="shared" si="1"/>
        <v>10.167965098956937</v>
      </c>
    </row>
    <row r="33" spans="1:7" ht="12.75">
      <c r="A33" s="3">
        <v>20</v>
      </c>
      <c r="B33" s="3">
        <f>MOD(A33,'Scénario accumulation NO3'!frequence1)</f>
        <v>0</v>
      </c>
      <c r="C33" s="3">
        <f>MOD(A33,[0]!frequence3)</f>
        <v>20</v>
      </c>
      <c r="D33" s="4">
        <f t="shared" si="0"/>
        <v>16.698368</v>
      </c>
      <c r="E33" s="3">
        <f>MOD(A33,'Scénario accumulation NO3'!frequence2)</f>
        <v>0</v>
      </c>
      <c r="F33" s="3">
        <f>MOD(A33,[0]!frequence4)</f>
        <v>20</v>
      </c>
      <c r="G33" s="4">
        <f t="shared" si="1"/>
        <v>10.32456684400909</v>
      </c>
    </row>
    <row r="34" spans="1:7" ht="12.75">
      <c r="A34" s="3">
        <v>21</v>
      </c>
      <c r="B34" s="3">
        <f>MOD(A34,'Scénario accumulation NO3'!frequence1)</f>
        <v>1</v>
      </c>
      <c r="C34" s="3">
        <f>MOD(A34,[0]!frequence3)</f>
        <v>21</v>
      </c>
      <c r="D34" s="4">
        <f t="shared" si="0"/>
        <v>18.098367999999997</v>
      </c>
      <c r="E34" s="3">
        <f>MOD(A34,'Scénario accumulation NO3'!frequence2)</f>
        <v>0</v>
      </c>
      <c r="F34" s="3">
        <f>MOD(A34,[0]!frequence4)</f>
        <v>21</v>
      </c>
      <c r="G34" s="4">
        <f t="shared" si="1"/>
        <v>10.473338501808634</v>
      </c>
    </row>
    <row r="35" spans="1:7" ht="12.75">
      <c r="A35" s="3">
        <v>22</v>
      </c>
      <c r="B35" s="3">
        <f>MOD(A35,'Scénario accumulation NO3'!frequence1)</f>
        <v>2</v>
      </c>
      <c r="C35" s="3">
        <f>MOD(A35,[0]!frequence3)</f>
        <v>22</v>
      </c>
      <c r="D35" s="4">
        <f t="shared" si="0"/>
        <v>19.498367999999996</v>
      </c>
      <c r="E35" s="3">
        <f>MOD(A35,'Scénario accumulation NO3'!frequence2)</f>
        <v>0</v>
      </c>
      <c r="F35" s="3">
        <f>MOD(A35,[0]!frequence4)</f>
        <v>22</v>
      </c>
      <c r="G35" s="4">
        <f t="shared" si="1"/>
        <v>10.614671576718202</v>
      </c>
    </row>
    <row r="36" spans="1:7" ht="12.75">
      <c r="A36" s="3">
        <v>23</v>
      </c>
      <c r="B36" s="3">
        <f>MOD(A36,'Scénario accumulation NO3'!frequence1)</f>
        <v>3</v>
      </c>
      <c r="C36" s="3">
        <f>MOD(A36,[0]!frequence3)</f>
        <v>23</v>
      </c>
      <c r="D36" s="4">
        <f t="shared" si="0"/>
        <v>20.898367999999994</v>
      </c>
      <c r="E36" s="3">
        <f>MOD(A36,'Scénario accumulation NO3'!frequence2)</f>
        <v>0</v>
      </c>
      <c r="F36" s="3">
        <f>MOD(A36,[0]!frequence4)</f>
        <v>23</v>
      </c>
      <c r="G36" s="4">
        <f t="shared" si="1"/>
        <v>10.74893799788229</v>
      </c>
    </row>
    <row r="37" spans="1:7" ht="12.75">
      <c r="A37" s="3">
        <v>24</v>
      </c>
      <c r="B37" s="3">
        <f>MOD(A37,'Scénario accumulation NO3'!frequence1)</f>
        <v>0</v>
      </c>
      <c r="C37" s="3">
        <f>MOD(A37,[0]!frequence3)</f>
        <v>24</v>
      </c>
      <c r="D37" s="4">
        <f t="shared" si="0"/>
        <v>17.838694399999994</v>
      </c>
      <c r="E37" s="3">
        <f>MOD(A37,'Scénario accumulation NO3'!frequence2)</f>
        <v>0</v>
      </c>
      <c r="F37" s="3">
        <f>MOD(A37,[0]!frequence4)</f>
        <v>24</v>
      </c>
      <c r="G37" s="4">
        <f t="shared" si="1"/>
        <v>10.876491097988175</v>
      </c>
    </row>
    <row r="38" spans="1:7" ht="12.75">
      <c r="A38" s="3">
        <v>25</v>
      </c>
      <c r="B38" s="3">
        <f>MOD(A38,'Scénario accumulation NO3'!frequence1)</f>
        <v>1</v>
      </c>
      <c r="C38" s="3">
        <f>MOD(A38,[0]!frequence3)</f>
        <v>25</v>
      </c>
      <c r="D38" s="4">
        <f t="shared" si="0"/>
        <v>19.238694399999993</v>
      </c>
      <c r="E38" s="3">
        <f>MOD(A38,'Scénario accumulation NO3'!frequence2)</f>
        <v>0</v>
      </c>
      <c r="F38" s="3">
        <f>MOD(A38,[0]!frequence4)</f>
        <v>25</v>
      </c>
      <c r="G38" s="4">
        <f t="shared" si="1"/>
        <v>10.997666543088766</v>
      </c>
    </row>
    <row r="39" spans="1:7" ht="12.75">
      <c r="A39" s="3">
        <v>26</v>
      </c>
      <c r="B39" s="3">
        <f>MOD(A39,'Scénario accumulation NO3'!frequence1)</f>
        <v>2</v>
      </c>
      <c r="C39" s="3">
        <f>MOD(A39,[0]!frequence3)</f>
        <v>26</v>
      </c>
      <c r="D39" s="4">
        <f t="shared" si="0"/>
        <v>20.63869439999999</v>
      </c>
      <c r="E39" s="3">
        <f>MOD(A39,'Scénario accumulation NO3'!frequence2)</f>
        <v>0</v>
      </c>
      <c r="F39" s="3">
        <f>MOD(A39,[0]!frequence4)</f>
        <v>0</v>
      </c>
      <c r="G39" s="4">
        <f t="shared" si="1"/>
        <v>5.8488332715443825</v>
      </c>
    </row>
    <row r="40" spans="1:7" ht="12.75">
      <c r="A40" s="3">
        <v>27</v>
      </c>
      <c r="B40" s="3">
        <f>MOD(A40,'Scénario accumulation NO3'!frequence1)</f>
        <v>3</v>
      </c>
      <c r="C40" s="3">
        <f>MOD(A40,[0]!frequence3)</f>
        <v>27</v>
      </c>
      <c r="D40" s="4">
        <f t="shared" si="0"/>
        <v>22.03869439999999</v>
      </c>
      <c r="E40" s="3">
        <f>MOD(A40,'Scénario accumulation NO3'!frequence2)</f>
        <v>0</v>
      </c>
      <c r="F40" s="3">
        <f>MOD(A40,[0]!frequence4)</f>
        <v>1</v>
      </c>
      <c r="G40" s="4">
        <f t="shared" si="1"/>
        <v>6.221391607967163</v>
      </c>
    </row>
    <row r="41" spans="1:7" ht="12.75">
      <c r="A41" s="3">
        <v>28</v>
      </c>
      <c r="B41" s="3">
        <f>MOD(A41,'Scénario accumulation NO3'!frequence1)</f>
        <v>0</v>
      </c>
      <c r="C41" s="3">
        <f>MOD(A41,[0]!frequence3)</f>
        <v>28</v>
      </c>
      <c r="D41" s="4">
        <f t="shared" si="0"/>
        <v>18.75095551999999</v>
      </c>
      <c r="E41" s="3">
        <f>MOD(A41,'Scénario accumulation NO3'!frequence2)</f>
        <v>0</v>
      </c>
      <c r="F41" s="3">
        <f>MOD(A41,[0]!frequence4)</f>
        <v>2</v>
      </c>
      <c r="G41" s="4">
        <f t="shared" si="1"/>
        <v>6.575322027568805</v>
      </c>
    </row>
    <row r="42" spans="1:7" ht="12.75">
      <c r="A42" s="3">
        <v>29</v>
      </c>
      <c r="B42" s="3">
        <f>MOD(A42,'Scénario accumulation NO3'!frequence1)</f>
        <v>1</v>
      </c>
      <c r="C42" s="3">
        <f>MOD(A42,[0]!frequence3)</f>
        <v>29</v>
      </c>
      <c r="D42" s="4">
        <f t="shared" si="0"/>
        <v>20.15095551999999</v>
      </c>
      <c r="E42" s="3">
        <f>MOD(A42,'Scénario accumulation NO3'!frequence2)</f>
        <v>0</v>
      </c>
      <c r="F42" s="3">
        <f>MOD(A42,[0]!frequence4)</f>
        <v>3</v>
      </c>
      <c r="G42" s="4">
        <f t="shared" si="1"/>
        <v>6.911555926190364</v>
      </c>
    </row>
    <row r="43" spans="1:7" ht="12.75">
      <c r="A43" s="3">
        <v>30</v>
      </c>
      <c r="B43" s="3">
        <f>MOD(A43,'Scénario accumulation NO3'!frequence1)</f>
        <v>2</v>
      </c>
      <c r="C43" s="3">
        <f>MOD(A43,[0]!frequence3)</f>
        <v>30</v>
      </c>
      <c r="D43" s="4">
        <f t="shared" si="0"/>
        <v>21.550955519999988</v>
      </c>
      <c r="E43" s="3">
        <f>MOD(A43,'Scénario accumulation NO3'!frequence2)</f>
        <v>0</v>
      </c>
      <c r="F43" s="3">
        <f>MOD(A43,[0]!frequence4)</f>
        <v>4</v>
      </c>
      <c r="G43" s="4">
        <f t="shared" si="1"/>
        <v>7.230978129880846</v>
      </c>
    </row>
    <row r="44" spans="1:7" ht="12.75">
      <c r="A44" s="3">
        <v>31</v>
      </c>
      <c r="B44" s="3">
        <f>MOD(A44,'Scénario accumulation NO3'!frequence1)</f>
        <v>3</v>
      </c>
      <c r="C44" s="3">
        <f>MOD(A44,[0]!frequence3)</f>
        <v>31</v>
      </c>
      <c r="D44" s="4">
        <f t="shared" si="0"/>
        <v>22.950955519999987</v>
      </c>
      <c r="E44" s="3">
        <f>MOD(A44,'Scénario accumulation NO3'!frequence2)</f>
        <v>0</v>
      </c>
      <c r="F44" s="3">
        <f>MOD(A44,[0]!frequence4)</f>
        <v>5</v>
      </c>
      <c r="G44" s="4">
        <f t="shared" si="1"/>
        <v>7.5344292233868035</v>
      </c>
    </row>
    <row r="45" spans="1:7" ht="12.75">
      <c r="A45" s="3">
        <v>32</v>
      </c>
      <c r="B45" s="3">
        <f>MOD(A45,'Scénario accumulation NO3'!frequence1)</f>
        <v>0</v>
      </c>
      <c r="C45" s="3">
        <f>MOD(A45,[0]!frequence3)</f>
        <v>32</v>
      </c>
      <c r="D45" s="4">
        <f t="shared" si="0"/>
        <v>19.48076441599999</v>
      </c>
      <c r="E45" s="3">
        <f>MOD(A45,'Scénario accumulation NO3'!frequence2)</f>
        <v>0</v>
      </c>
      <c r="F45" s="3">
        <f>MOD(A45,[0]!frequence4)</f>
        <v>6</v>
      </c>
      <c r="G45" s="4">
        <f t="shared" si="1"/>
        <v>7.822707762217462</v>
      </c>
    </row>
    <row r="46" spans="1:7" ht="12.75">
      <c r="A46" s="3">
        <v>33</v>
      </c>
      <c r="B46" s="3">
        <f>MOD(A46,'Scénario accumulation NO3'!frequence1)</f>
        <v>1</v>
      </c>
      <c r="C46" s="3">
        <f>MOD(A46,[0]!frequence3)</f>
        <v>33</v>
      </c>
      <c r="D46" s="4">
        <f aca="true" t="shared" si="2" ref="D46:D77">IF(C46,IF(B46,D45+semaine1,(D45+semaine1)*coefficient1),(D45+semaine1)*coefficient3)</f>
        <v>20.880764415999987</v>
      </c>
      <c r="E46" s="3">
        <f>MOD(A46,'Scénario accumulation NO3'!frequence2)</f>
        <v>0</v>
      </c>
      <c r="F46" s="3">
        <f>MOD(A46,[0]!frequence4)</f>
        <v>7</v>
      </c>
      <c r="G46" s="4">
        <f aca="true" t="shared" si="3" ref="G46:G77">IF(F46,IF(E46,G45+semaine2,(G45+semaine2)*coefficient2),(G45+semaine2)*coefficient4)</f>
        <v>8.096572374106588</v>
      </c>
    </row>
    <row r="47" spans="1:7" ht="12.75">
      <c r="A47" s="3">
        <v>34</v>
      </c>
      <c r="B47" s="3">
        <f>MOD(A47,'Scénario accumulation NO3'!frequence1)</f>
        <v>2</v>
      </c>
      <c r="C47" s="3">
        <f>MOD(A47,[0]!frequence3)</f>
        <v>34</v>
      </c>
      <c r="D47" s="4">
        <f t="shared" si="2"/>
        <v>22.280764415999986</v>
      </c>
      <c r="E47" s="3">
        <f>MOD(A47,'Scénario accumulation NO3'!frequence2)</f>
        <v>0</v>
      </c>
      <c r="F47" s="3">
        <f>MOD(A47,[0]!frequence4)</f>
        <v>8</v>
      </c>
      <c r="G47" s="4">
        <f t="shared" si="3"/>
        <v>8.356743755401258</v>
      </c>
    </row>
    <row r="48" spans="1:7" ht="12.75">
      <c r="A48" s="3">
        <v>35</v>
      </c>
      <c r="B48" s="3">
        <f>MOD(A48,'Scénario accumulation NO3'!frequence1)</f>
        <v>3</v>
      </c>
      <c r="C48" s="3">
        <f>MOD(A48,[0]!frequence3)</f>
        <v>35</v>
      </c>
      <c r="D48" s="4">
        <f t="shared" si="2"/>
        <v>23.680764415999985</v>
      </c>
      <c r="E48" s="3">
        <f>MOD(A48,'Scénario accumulation NO3'!frequence2)</f>
        <v>0</v>
      </c>
      <c r="F48" s="3">
        <f>MOD(A48,[0]!frequence4)</f>
        <v>9</v>
      </c>
      <c r="G48" s="4">
        <f t="shared" si="3"/>
        <v>8.603906567631194</v>
      </c>
    </row>
    <row r="49" spans="1:7" ht="12.75">
      <c r="A49" s="3">
        <v>36</v>
      </c>
      <c r="B49" s="3">
        <f>MOD(A49,'Scénario accumulation NO3'!frequence1)</f>
        <v>0</v>
      </c>
      <c r="C49" s="3">
        <f>MOD(A49,[0]!frequence3)</f>
        <v>36</v>
      </c>
      <c r="D49" s="4">
        <f t="shared" si="2"/>
        <v>20.064611532799987</v>
      </c>
      <c r="E49" s="3">
        <f>MOD(A49,'Scénario accumulation NO3'!frequence2)</f>
        <v>0</v>
      </c>
      <c r="F49" s="3">
        <f>MOD(A49,[0]!frequence4)</f>
        <v>10</v>
      </c>
      <c r="G49" s="4">
        <f t="shared" si="3"/>
        <v>8.838711239249633</v>
      </c>
    </row>
    <row r="50" spans="1:7" ht="12.75">
      <c r="A50" s="3">
        <v>37</v>
      </c>
      <c r="B50" s="3">
        <f>MOD(A50,'Scénario accumulation NO3'!frequence1)</f>
        <v>1</v>
      </c>
      <c r="C50" s="3">
        <f>MOD(A50,[0]!frequence3)</f>
        <v>37</v>
      </c>
      <c r="D50" s="4">
        <f t="shared" si="2"/>
        <v>21.464611532799985</v>
      </c>
      <c r="E50" s="3">
        <f>MOD(A50,'Scénario accumulation NO3'!frequence2)</f>
        <v>0</v>
      </c>
      <c r="F50" s="3">
        <f>MOD(A50,[0]!frequence4)</f>
        <v>11</v>
      </c>
      <c r="G50" s="4">
        <f t="shared" si="3"/>
        <v>9.06177567728715</v>
      </c>
    </row>
    <row r="51" spans="1:7" ht="12.75">
      <c r="A51" s="3">
        <v>38</v>
      </c>
      <c r="B51" s="3">
        <f>MOD(A51,'Scénario accumulation NO3'!frequence1)</f>
        <v>2</v>
      </c>
      <c r="C51" s="3">
        <f>MOD(A51,[0]!frequence3)</f>
        <v>38</v>
      </c>
      <c r="D51" s="4">
        <f t="shared" si="2"/>
        <v>22.864611532799984</v>
      </c>
      <c r="E51" s="3">
        <f>MOD(A51,'Scénario accumulation NO3'!frequence2)</f>
        <v>0</v>
      </c>
      <c r="F51" s="3">
        <f>MOD(A51,[0]!frequence4)</f>
        <v>12</v>
      </c>
      <c r="G51" s="4">
        <f t="shared" si="3"/>
        <v>9.273686893422791</v>
      </c>
    </row>
    <row r="52" spans="1:7" ht="12.75">
      <c r="A52" s="3">
        <v>39</v>
      </c>
      <c r="B52" s="3">
        <f>MOD(A52,'Scénario accumulation NO3'!frequence1)</f>
        <v>3</v>
      </c>
      <c r="C52" s="3">
        <f>MOD(A52,[0]!frequence3)</f>
        <v>39</v>
      </c>
      <c r="D52" s="4">
        <f t="shared" si="2"/>
        <v>24.264611532799982</v>
      </c>
      <c r="E52" s="3">
        <f>MOD(A52,'Scénario accumulation NO3'!frequence2)</f>
        <v>0</v>
      </c>
      <c r="F52" s="3">
        <f>MOD(A52,[0]!frequence4)</f>
        <v>13</v>
      </c>
      <c r="G52" s="4">
        <f t="shared" si="3"/>
        <v>9.47500254875165</v>
      </c>
    </row>
    <row r="53" spans="1:7" ht="12.75">
      <c r="A53" s="3">
        <v>40</v>
      </c>
      <c r="B53" s="3">
        <f>MOD(A53,'Scénario accumulation NO3'!frequence1)</f>
        <v>0</v>
      </c>
      <c r="C53" s="3">
        <f>MOD(A53,[0]!frequence3)</f>
        <v>40</v>
      </c>
      <c r="D53" s="4">
        <f t="shared" si="2"/>
        <v>20.531689226239987</v>
      </c>
      <c r="E53" s="3">
        <f>MOD(A53,'Scénario accumulation NO3'!frequence2)</f>
        <v>0</v>
      </c>
      <c r="F53" s="3">
        <f>MOD(A53,[0]!frequence4)</f>
        <v>14</v>
      </c>
      <c r="G53" s="4">
        <f t="shared" si="3"/>
        <v>9.666252421314066</v>
      </c>
    </row>
    <row r="54" spans="1:7" ht="12.75">
      <c r="A54" s="3">
        <v>41</v>
      </c>
      <c r="B54" s="3">
        <f>MOD(A54,'Scénario accumulation NO3'!frequence1)</f>
        <v>1</v>
      </c>
      <c r="C54" s="3">
        <f>MOD(A54,[0]!frequence3)</f>
        <v>41</v>
      </c>
      <c r="D54" s="4">
        <f t="shared" si="2"/>
        <v>21.931689226239985</v>
      </c>
      <c r="E54" s="3">
        <f>MOD(A54,'Scénario accumulation NO3'!frequence2)</f>
        <v>0</v>
      </c>
      <c r="F54" s="3">
        <f>MOD(A54,[0]!frequence4)</f>
        <v>15</v>
      </c>
      <c r="G54" s="4">
        <f t="shared" si="3"/>
        <v>9.847939800248362</v>
      </c>
    </row>
    <row r="55" spans="1:7" ht="12.75">
      <c r="A55" s="3">
        <v>42</v>
      </c>
      <c r="B55" s="3">
        <f>MOD(A55,'Scénario accumulation NO3'!frequence1)</f>
        <v>2</v>
      </c>
      <c r="C55" s="3">
        <f>MOD(A55,[0]!frequence3)</f>
        <v>42</v>
      </c>
      <c r="D55" s="4">
        <f t="shared" si="2"/>
        <v>23.331689226239984</v>
      </c>
      <c r="E55" s="3">
        <f>MOD(A55,'Scénario accumulation NO3'!frequence2)</f>
        <v>0</v>
      </c>
      <c r="F55" s="3">
        <f>MOD(A55,[0]!frequence4)</f>
        <v>16</v>
      </c>
      <c r="G55" s="4">
        <f t="shared" si="3"/>
        <v>10.020542810235943</v>
      </c>
    </row>
    <row r="56" spans="1:7" ht="12.75">
      <c r="A56" s="3">
        <v>43</v>
      </c>
      <c r="B56" s="3">
        <f>MOD(A56,'Scénario accumulation NO3'!frequence1)</f>
        <v>3</v>
      </c>
      <c r="C56" s="3">
        <f>MOD(A56,[0]!frequence3)</f>
        <v>43</v>
      </c>
      <c r="D56" s="4">
        <f t="shared" si="2"/>
        <v>24.731689226239983</v>
      </c>
      <c r="E56" s="3">
        <f>MOD(A56,'Scénario accumulation NO3'!frequence2)</f>
        <v>0</v>
      </c>
      <c r="F56" s="3">
        <f>MOD(A56,[0]!frequence4)</f>
        <v>17</v>
      </c>
      <c r="G56" s="4">
        <f t="shared" si="3"/>
        <v>10.184515669724144</v>
      </c>
    </row>
    <row r="57" spans="1:7" ht="12.75">
      <c r="A57" s="3">
        <v>44</v>
      </c>
      <c r="B57" s="3">
        <f>MOD(A57,'Scénario accumulation NO3'!frequence1)</f>
        <v>0</v>
      </c>
      <c r="C57" s="3">
        <f>MOD(A57,[0]!frequence3)</f>
        <v>44</v>
      </c>
      <c r="D57" s="4">
        <f t="shared" si="2"/>
        <v>20.905351380991988</v>
      </c>
      <c r="E57" s="3">
        <f>MOD(A57,'Scénario accumulation NO3'!frequence2)</f>
        <v>0</v>
      </c>
      <c r="F57" s="3">
        <f>MOD(A57,[0]!frequence4)</f>
        <v>18</v>
      </c>
      <c r="G57" s="4">
        <f t="shared" si="3"/>
        <v>10.340289886237935</v>
      </c>
    </row>
    <row r="58" spans="1:7" ht="12.75">
      <c r="A58" s="3">
        <v>45</v>
      </c>
      <c r="B58" s="3">
        <f>MOD(A58,'Scénario accumulation NO3'!frequence1)</f>
        <v>1</v>
      </c>
      <c r="C58" s="3">
        <f>MOD(A58,[0]!frequence3)</f>
        <v>45</v>
      </c>
      <c r="D58" s="4">
        <f t="shared" si="2"/>
        <v>22.305351380991986</v>
      </c>
      <c r="E58" s="3">
        <f>MOD(A58,'Scénario accumulation NO3'!frequence2)</f>
        <v>0</v>
      </c>
      <c r="F58" s="3">
        <f>MOD(A58,[0]!frequence4)</f>
        <v>19</v>
      </c>
      <c r="G58" s="4">
        <f t="shared" si="3"/>
        <v>10.488275391926036</v>
      </c>
    </row>
    <row r="59" spans="1:7" ht="12.75">
      <c r="A59" s="3">
        <v>46</v>
      </c>
      <c r="B59" s="3">
        <f>MOD(A59,'Scénario accumulation NO3'!frequence1)</f>
        <v>2</v>
      </c>
      <c r="C59" s="3">
        <f>MOD(A59,[0]!frequence3)</f>
        <v>46</v>
      </c>
      <c r="D59" s="4">
        <f t="shared" si="2"/>
        <v>23.705351380991985</v>
      </c>
      <c r="E59" s="3">
        <f>MOD(A59,'Scénario accumulation NO3'!frequence2)</f>
        <v>0</v>
      </c>
      <c r="F59" s="3">
        <f>MOD(A59,[0]!frequence4)</f>
        <v>20</v>
      </c>
      <c r="G59" s="4">
        <f t="shared" si="3"/>
        <v>10.628861622329733</v>
      </c>
    </row>
    <row r="60" spans="1:7" ht="12.75">
      <c r="A60" s="3">
        <v>47</v>
      </c>
      <c r="B60" s="3">
        <f>MOD(A60,'Scénario accumulation NO3'!frequence1)</f>
        <v>3</v>
      </c>
      <c r="C60" s="3">
        <f>MOD(A60,[0]!frequence3)</f>
        <v>47</v>
      </c>
      <c r="D60" s="4">
        <f t="shared" si="2"/>
        <v>25.105351380991983</v>
      </c>
      <c r="E60" s="3">
        <f>MOD(A60,'Scénario accumulation NO3'!frequence2)</f>
        <v>0</v>
      </c>
      <c r="F60" s="3">
        <f>MOD(A60,[0]!frequence4)</f>
        <v>21</v>
      </c>
      <c r="G60" s="4">
        <f t="shared" si="3"/>
        <v>10.762418541213245</v>
      </c>
    </row>
    <row r="61" spans="1:7" ht="12.75">
      <c r="A61" s="3">
        <v>48</v>
      </c>
      <c r="B61" s="3">
        <f>MOD(A61,'Scénario accumulation NO3'!frequence1)</f>
        <v>0</v>
      </c>
      <c r="C61" s="3">
        <f>MOD(A61,[0]!frequence3)</f>
        <v>48</v>
      </c>
      <c r="D61" s="4">
        <f t="shared" si="2"/>
        <v>21.204281104793587</v>
      </c>
      <c r="E61" s="3">
        <f>MOD(A61,'Scénario accumulation NO3'!frequence2)</f>
        <v>0</v>
      </c>
      <c r="F61" s="3">
        <f>MOD(A61,[0]!frequence4)</f>
        <v>22</v>
      </c>
      <c r="G61" s="4">
        <f t="shared" si="3"/>
        <v>10.889297614152582</v>
      </c>
    </row>
    <row r="62" spans="1:7" ht="12.75">
      <c r="A62" s="3">
        <v>49</v>
      </c>
      <c r="B62" s="3">
        <f>MOD(A62,'Scénario accumulation NO3'!frequence1)</f>
        <v>1</v>
      </c>
      <c r="C62" s="3">
        <f>MOD(A62,[0]!frequence3)</f>
        <v>49</v>
      </c>
      <c r="D62" s="4">
        <f t="shared" si="2"/>
        <v>22.604281104793586</v>
      </c>
      <c r="E62" s="3">
        <f>MOD(A62,'Scénario accumulation NO3'!frequence2)</f>
        <v>0</v>
      </c>
      <c r="F62" s="3">
        <f>MOD(A62,[0]!frequence4)</f>
        <v>23</v>
      </c>
      <c r="G62" s="4">
        <f t="shared" si="3"/>
        <v>11.009832733444952</v>
      </c>
    </row>
    <row r="63" spans="1:7" ht="12.75">
      <c r="A63" s="3">
        <v>50</v>
      </c>
      <c r="B63" s="3">
        <f>MOD(A63,'Scénario accumulation NO3'!frequence1)</f>
        <v>2</v>
      </c>
      <c r="C63" s="3">
        <f>MOD(A63,[0]!frequence3)</f>
        <v>50</v>
      </c>
      <c r="D63" s="4">
        <f t="shared" si="2"/>
        <v>24.004281104793584</v>
      </c>
      <c r="E63" s="3">
        <f>MOD(A63,'Scénario accumulation NO3'!frequence2)</f>
        <v>0</v>
      </c>
      <c r="F63" s="3">
        <f>MOD(A63,[0]!frequence4)</f>
        <v>24</v>
      </c>
      <c r="G63" s="4">
        <f t="shared" si="3"/>
        <v>11.124341096772703</v>
      </c>
    </row>
    <row r="64" spans="1:7" ht="12.75">
      <c r="A64" s="3">
        <v>51</v>
      </c>
      <c r="B64" s="3">
        <f>MOD(A64,'Scénario accumulation NO3'!frequence1)</f>
        <v>3</v>
      </c>
      <c r="C64" s="3">
        <f>MOD(A64,[0]!frequence3)</f>
        <v>51</v>
      </c>
      <c r="D64" s="4">
        <f t="shared" si="2"/>
        <v>25.404281104793583</v>
      </c>
      <c r="E64" s="3">
        <f>MOD(A64,'Scénario accumulation NO3'!frequence2)</f>
        <v>0</v>
      </c>
      <c r="F64" s="3">
        <f>MOD(A64,[0]!frequence4)</f>
        <v>25</v>
      </c>
      <c r="G64" s="4">
        <f t="shared" si="3"/>
        <v>11.233124041934067</v>
      </c>
    </row>
    <row r="65" spans="1:7" ht="12.75">
      <c r="A65" s="3">
        <v>52</v>
      </c>
      <c r="B65" s="3">
        <f>MOD(A65,'Scénario accumulation NO3'!frequence1)</f>
        <v>0</v>
      </c>
      <c r="C65" s="3">
        <f>MOD(A65,[0]!frequence3)</f>
        <v>0</v>
      </c>
      <c r="D65" s="4">
        <f t="shared" si="2"/>
        <v>10.721712441917433</v>
      </c>
      <c r="E65" s="3">
        <f>MOD(A65,'Scénario accumulation NO3'!frequence2)</f>
        <v>0</v>
      </c>
      <c r="F65" s="3">
        <f>MOD(A65,[0]!frequence4)</f>
        <v>0</v>
      </c>
      <c r="G65" s="4">
        <f t="shared" si="3"/>
        <v>5.966562020967033</v>
      </c>
    </row>
    <row r="66" spans="1:7" ht="12.75">
      <c r="A66" s="3">
        <v>53</v>
      </c>
      <c r="B66" s="3">
        <f>MOD(A66,'Scénario accumulation NO3'!frequence1)</f>
        <v>1</v>
      </c>
      <c r="C66" s="3">
        <f>MOD(A66,[0]!frequence3)</f>
        <v>1</v>
      </c>
      <c r="D66" s="4">
        <f t="shared" si="2"/>
        <v>12.121712441917433</v>
      </c>
      <c r="E66" s="3">
        <f>MOD(A66,'Scénario accumulation NO3'!frequence2)</f>
        <v>0</v>
      </c>
      <c r="F66" s="3">
        <f>MOD(A66,[0]!frequence4)</f>
        <v>1</v>
      </c>
      <c r="G66" s="4">
        <f t="shared" si="3"/>
        <v>6.333233919918682</v>
      </c>
    </row>
    <row r="67" spans="1:7" ht="12.75">
      <c r="A67" s="3">
        <v>54</v>
      </c>
      <c r="B67" s="3">
        <f>MOD(A67,'Scénario accumulation NO3'!frequence1)</f>
        <v>2</v>
      </c>
      <c r="C67" s="3">
        <f>MOD(A67,[0]!frequence3)</f>
        <v>2</v>
      </c>
      <c r="D67" s="4">
        <f t="shared" si="2"/>
        <v>13.521712441917433</v>
      </c>
      <c r="E67" s="3">
        <f>MOD(A67,'Scénario accumulation NO3'!frequence2)</f>
        <v>0</v>
      </c>
      <c r="F67" s="3">
        <f>MOD(A67,[0]!frequence4)</f>
        <v>2</v>
      </c>
      <c r="G67" s="4">
        <f t="shared" si="3"/>
        <v>6.681572223922747</v>
      </c>
    </row>
    <row r="68" spans="1:7" ht="12.75">
      <c r="A68" s="3">
        <v>55</v>
      </c>
      <c r="B68" s="3">
        <f>MOD(A68,'Scénario accumulation NO3'!frequence1)</f>
        <v>3</v>
      </c>
      <c r="C68" s="3">
        <f>MOD(A68,[0]!frequence3)</f>
        <v>3</v>
      </c>
      <c r="D68" s="4">
        <f t="shared" si="2"/>
        <v>14.921712441917434</v>
      </c>
      <c r="E68" s="3">
        <f>MOD(A68,'Scénario accumulation NO3'!frequence2)</f>
        <v>0</v>
      </c>
      <c r="F68" s="3">
        <f>MOD(A68,[0]!frequence4)</f>
        <v>3</v>
      </c>
      <c r="G68" s="4">
        <f t="shared" si="3"/>
        <v>7.01249361272661</v>
      </c>
    </row>
    <row r="69" spans="1:7" ht="12.75">
      <c r="A69" s="3">
        <v>56</v>
      </c>
      <c r="B69" s="3">
        <f>MOD(A69,'Scénario accumulation NO3'!frequence1)</f>
        <v>0</v>
      </c>
      <c r="C69" s="3">
        <f>MOD(A69,[0]!frequence3)</f>
        <v>4</v>
      </c>
      <c r="D69" s="4">
        <f t="shared" si="2"/>
        <v>13.057369953533948</v>
      </c>
      <c r="E69" s="3">
        <f>MOD(A69,'Scénario accumulation NO3'!frequence2)</f>
        <v>0</v>
      </c>
      <c r="F69" s="3">
        <f>MOD(A69,[0]!frequence4)</f>
        <v>4</v>
      </c>
      <c r="G69" s="4">
        <f t="shared" si="3"/>
        <v>7.326868932090279</v>
      </c>
    </row>
    <row r="70" spans="1:7" ht="12.75">
      <c r="A70" s="3">
        <v>57</v>
      </c>
      <c r="B70" s="3">
        <f>MOD(A70,'Scénario accumulation NO3'!frequence1)</f>
        <v>1</v>
      </c>
      <c r="C70" s="3">
        <f>MOD(A70,[0]!frequence3)</f>
        <v>5</v>
      </c>
      <c r="D70" s="4">
        <f t="shared" si="2"/>
        <v>14.457369953533949</v>
      </c>
      <c r="E70" s="3">
        <f>MOD(A70,'Scénario accumulation NO3'!frequence2)</f>
        <v>0</v>
      </c>
      <c r="F70" s="3">
        <f>MOD(A70,[0]!frequence4)</f>
        <v>5</v>
      </c>
      <c r="G70" s="4">
        <f t="shared" si="3"/>
        <v>7.625525485485765</v>
      </c>
    </row>
    <row r="71" spans="1:7" ht="12.75">
      <c r="A71" s="3">
        <v>58</v>
      </c>
      <c r="B71" s="3">
        <f>MOD(A71,'Scénario accumulation NO3'!frequence1)</f>
        <v>2</v>
      </c>
      <c r="C71" s="3">
        <f>MOD(A71,[0]!frequence3)</f>
        <v>6</v>
      </c>
      <c r="D71" s="4">
        <f t="shared" si="2"/>
        <v>15.857369953533949</v>
      </c>
      <c r="E71" s="3">
        <f>MOD(A71,'Scénario accumulation NO3'!frequence2)</f>
        <v>0</v>
      </c>
      <c r="F71" s="3">
        <f>MOD(A71,[0]!frequence4)</f>
        <v>6</v>
      </c>
      <c r="G71" s="4">
        <f t="shared" si="3"/>
        <v>7.909249211211476</v>
      </c>
    </row>
    <row r="72" spans="1:7" ht="12.75">
      <c r="A72" s="3">
        <v>59</v>
      </c>
      <c r="B72" s="3">
        <f>MOD(A72,'Scénario accumulation NO3'!frequence1)</f>
        <v>3</v>
      </c>
      <c r="C72" s="3">
        <f>MOD(A72,[0]!frequence3)</f>
        <v>7</v>
      </c>
      <c r="D72" s="4">
        <f t="shared" si="2"/>
        <v>17.25736995353395</v>
      </c>
      <c r="E72" s="3">
        <f>MOD(A72,'Scénario accumulation NO3'!frequence2)</f>
        <v>0</v>
      </c>
      <c r="F72" s="3">
        <f>MOD(A72,[0]!frequence4)</f>
        <v>7</v>
      </c>
      <c r="G72" s="4">
        <f t="shared" si="3"/>
        <v>8.1787867506509</v>
      </c>
    </row>
    <row r="73" spans="1:7" ht="12.75">
      <c r="A73" s="3">
        <v>60</v>
      </c>
      <c r="B73" s="3">
        <f>MOD(A73,'Scénario accumulation NO3'!frequence1)</f>
        <v>0</v>
      </c>
      <c r="C73" s="3">
        <f>MOD(A73,[0]!frequence3)</f>
        <v>8</v>
      </c>
      <c r="D73" s="4">
        <f t="shared" si="2"/>
        <v>14.925895962827159</v>
      </c>
      <c r="E73" s="3">
        <f>MOD(A73,'Scénario accumulation NO3'!frequence2)</f>
        <v>0</v>
      </c>
      <c r="F73" s="3">
        <f>MOD(A73,[0]!frequence4)</f>
        <v>8</v>
      </c>
      <c r="G73" s="4">
        <f t="shared" si="3"/>
        <v>8.434847413118353</v>
      </c>
    </row>
    <row r="74" spans="1:7" ht="12.75">
      <c r="A74" s="3">
        <v>61</v>
      </c>
      <c r="B74" s="3">
        <f>MOD(A74,'Scénario accumulation NO3'!frequence1)</f>
        <v>1</v>
      </c>
      <c r="C74" s="3">
        <f>MOD(A74,[0]!frequence3)</f>
        <v>9</v>
      </c>
      <c r="D74" s="4">
        <f t="shared" si="2"/>
        <v>16.325895962827158</v>
      </c>
      <c r="E74" s="3">
        <f>MOD(A74,'Scénario accumulation NO3'!frequence2)</f>
        <v>0</v>
      </c>
      <c r="F74" s="3">
        <f>MOD(A74,[0]!frequence4)</f>
        <v>9</v>
      </c>
      <c r="G74" s="4">
        <f t="shared" si="3"/>
        <v>8.678105042462434</v>
      </c>
    </row>
    <row r="75" spans="1:7" ht="12.75">
      <c r="A75" s="3">
        <v>62</v>
      </c>
      <c r="B75" s="3">
        <f>MOD(A75,'Scénario accumulation NO3'!frequence1)</f>
        <v>2</v>
      </c>
      <c r="C75" s="3">
        <f>MOD(A75,[0]!frequence3)</f>
        <v>10</v>
      </c>
      <c r="D75" s="4">
        <f t="shared" si="2"/>
        <v>17.725895962827156</v>
      </c>
      <c r="E75" s="3">
        <f>MOD(A75,'Scénario accumulation NO3'!frequence2)</f>
        <v>0</v>
      </c>
      <c r="F75" s="3">
        <f>MOD(A75,[0]!frequence4)</f>
        <v>10</v>
      </c>
      <c r="G75" s="4">
        <f t="shared" si="3"/>
        <v>8.909199790339311</v>
      </c>
    </row>
    <row r="76" spans="1:7" ht="12.75">
      <c r="A76" s="3">
        <v>63</v>
      </c>
      <c r="B76" s="3">
        <f>MOD(A76,'Scénario accumulation NO3'!frequence1)</f>
        <v>3</v>
      </c>
      <c r="C76" s="3">
        <f>MOD(A76,[0]!frequence3)</f>
        <v>11</v>
      </c>
      <c r="D76" s="4">
        <f t="shared" si="2"/>
        <v>19.125895962827155</v>
      </c>
      <c r="E76" s="3">
        <f>MOD(A76,'Scénario accumulation NO3'!frequence2)</f>
        <v>0</v>
      </c>
      <c r="F76" s="3">
        <f>MOD(A76,[0]!frequence4)</f>
        <v>11</v>
      </c>
      <c r="G76" s="4">
        <f t="shared" si="3"/>
        <v>9.128739800822345</v>
      </c>
    </row>
    <row r="77" spans="1:7" ht="12.75">
      <c r="A77" s="3">
        <v>64</v>
      </c>
      <c r="B77" s="3">
        <f>MOD(A77,'Scénario accumulation NO3'!frequence1)</f>
        <v>0</v>
      </c>
      <c r="C77" s="3">
        <f>MOD(A77,[0]!frequence3)</f>
        <v>12</v>
      </c>
      <c r="D77" s="4">
        <f t="shared" si="2"/>
        <v>16.420716770261723</v>
      </c>
      <c r="E77" s="3">
        <f>MOD(A77,'Scénario accumulation NO3'!frequence2)</f>
        <v>0</v>
      </c>
      <c r="F77" s="3">
        <f>MOD(A77,[0]!frequence4)</f>
        <v>12</v>
      </c>
      <c r="G77" s="4">
        <f t="shared" si="3"/>
        <v>9.337302810781226</v>
      </c>
    </row>
    <row r="78" spans="1:7" ht="12.75">
      <c r="A78" s="3">
        <v>65</v>
      </c>
      <c r="B78" s="3">
        <f>MOD(A78,'Scénario accumulation NO3'!frequence1)</f>
        <v>1</v>
      </c>
      <c r="C78" s="3">
        <f>MOD(A78,[0]!frequence3)</f>
        <v>13</v>
      </c>
      <c r="D78" s="4">
        <f aca="true" t="shared" si="4" ref="D78:D109">IF(C78,IF(B78,D77+semaine1,(D77+semaine1)*coefficient1),(D77+semaine1)*coefficient3)</f>
        <v>17.820716770261722</v>
      </c>
      <c r="E78" s="3">
        <f>MOD(A78,'Scénario accumulation NO3'!frequence2)</f>
        <v>0</v>
      </c>
      <c r="F78" s="3">
        <f>MOD(A78,[0]!frequence4)</f>
        <v>13</v>
      </c>
      <c r="G78" s="4">
        <f aca="true" t="shared" si="5" ref="G78:G109">IF(F78,IF(E78,G77+semaine2,(G77+semaine2)*coefficient2),(G77+semaine2)*coefficient4)</f>
        <v>9.535437670242164</v>
      </c>
    </row>
    <row r="79" spans="1:7" ht="12.75">
      <c r="A79" s="3">
        <v>66</v>
      </c>
      <c r="B79" s="3">
        <f>MOD(A79,'Scénario accumulation NO3'!frequence1)</f>
        <v>2</v>
      </c>
      <c r="C79" s="3">
        <f>MOD(A79,[0]!frequence3)</f>
        <v>14</v>
      </c>
      <c r="D79" s="4">
        <f t="shared" si="4"/>
        <v>19.22071677026172</v>
      </c>
      <c r="E79" s="3">
        <f>MOD(A79,'Scénario accumulation NO3'!frequence2)</f>
        <v>0</v>
      </c>
      <c r="F79" s="3">
        <f>MOD(A79,[0]!frequence4)</f>
        <v>14</v>
      </c>
      <c r="G79" s="4">
        <f t="shared" si="5"/>
        <v>9.723665786730054</v>
      </c>
    </row>
    <row r="80" spans="1:7" ht="12.75">
      <c r="A80" s="3">
        <v>67</v>
      </c>
      <c r="B80" s="3">
        <f>MOD(A80,'Scénario accumulation NO3'!frequence1)</f>
        <v>3</v>
      </c>
      <c r="C80" s="3">
        <f>MOD(A80,[0]!frequence3)</f>
        <v>15</v>
      </c>
      <c r="D80" s="4">
        <f t="shared" si="4"/>
        <v>20.62071677026172</v>
      </c>
      <c r="E80" s="3">
        <f>MOD(A80,'Scénario accumulation NO3'!frequence2)</f>
        <v>0</v>
      </c>
      <c r="F80" s="3">
        <f>MOD(A80,[0]!frequence4)</f>
        <v>15</v>
      </c>
      <c r="G80" s="4">
        <f t="shared" si="5"/>
        <v>9.90248249739355</v>
      </c>
    </row>
    <row r="81" spans="1:7" ht="12.75">
      <c r="A81" s="3">
        <v>68</v>
      </c>
      <c r="B81" s="3">
        <f>MOD(A81,'Scénario accumulation NO3'!frequence1)</f>
        <v>0</v>
      </c>
      <c r="C81" s="3">
        <f>MOD(A81,[0]!frequence3)</f>
        <v>16</v>
      </c>
      <c r="D81" s="4">
        <f t="shared" si="4"/>
        <v>17.616573416209373</v>
      </c>
      <c r="E81" s="3">
        <f>MOD(A81,'Scénario accumulation NO3'!frequence2)</f>
        <v>0</v>
      </c>
      <c r="F81" s="3">
        <f>MOD(A81,[0]!frequence4)</f>
        <v>16</v>
      </c>
      <c r="G81" s="4">
        <f t="shared" si="5"/>
        <v>10.07235837252387</v>
      </c>
    </row>
    <row r="82" spans="1:7" ht="12.75">
      <c r="A82" s="3">
        <v>69</v>
      </c>
      <c r="B82" s="3">
        <f>MOD(A82,'Scénario accumulation NO3'!frequence1)</f>
        <v>1</v>
      </c>
      <c r="C82" s="3">
        <f>MOD(A82,[0]!frequence3)</f>
        <v>17</v>
      </c>
      <c r="D82" s="4">
        <f t="shared" si="4"/>
        <v>19.016573416209372</v>
      </c>
      <c r="E82" s="3">
        <f>MOD(A82,'Scénario accumulation NO3'!frequence2)</f>
        <v>0</v>
      </c>
      <c r="F82" s="3">
        <f>MOD(A82,[0]!frequence4)</f>
        <v>17</v>
      </c>
      <c r="G82" s="4">
        <f t="shared" si="5"/>
        <v>10.233740453897676</v>
      </c>
    </row>
    <row r="83" spans="1:7" ht="12.75">
      <c r="A83" s="3">
        <v>70</v>
      </c>
      <c r="B83" s="3">
        <f>MOD(A83,'Scénario accumulation NO3'!frequence1)</f>
        <v>2</v>
      </c>
      <c r="C83" s="3">
        <f>MOD(A83,[0]!frequence3)</f>
        <v>18</v>
      </c>
      <c r="D83" s="4">
        <f t="shared" si="4"/>
        <v>20.41657341620937</v>
      </c>
      <c r="E83" s="3">
        <f>MOD(A83,'Scénario accumulation NO3'!frequence2)</f>
        <v>0</v>
      </c>
      <c r="F83" s="3">
        <f>MOD(A83,[0]!frequence4)</f>
        <v>18</v>
      </c>
      <c r="G83" s="4">
        <f t="shared" si="5"/>
        <v>10.38705343120279</v>
      </c>
    </row>
    <row r="84" spans="1:7" ht="12.75">
      <c r="A84" s="3">
        <v>71</v>
      </c>
      <c r="B84" s="3">
        <f>MOD(A84,'Scénario accumulation NO3'!frequence1)</f>
        <v>3</v>
      </c>
      <c r="C84" s="3">
        <f>MOD(A84,[0]!frequence3)</f>
        <v>19</v>
      </c>
      <c r="D84" s="4">
        <f t="shared" si="4"/>
        <v>21.81657341620937</v>
      </c>
      <c r="E84" s="3">
        <f>MOD(A84,'Scénario accumulation NO3'!frequence2)</f>
        <v>0</v>
      </c>
      <c r="F84" s="3">
        <f>MOD(A84,[0]!frequence4)</f>
        <v>19</v>
      </c>
      <c r="G84" s="4">
        <f t="shared" si="5"/>
        <v>10.53270075964265</v>
      </c>
    </row>
    <row r="85" spans="1:7" ht="12.75">
      <c r="A85" s="3">
        <v>72</v>
      </c>
      <c r="B85" s="3">
        <f>MOD(A85,'Scénario accumulation NO3'!frequence1)</f>
        <v>0</v>
      </c>
      <c r="C85" s="3">
        <f>MOD(A85,[0]!frequence3)</f>
        <v>20</v>
      </c>
      <c r="D85" s="4">
        <f t="shared" si="4"/>
        <v>18.573258732967496</v>
      </c>
      <c r="E85" s="3">
        <f>MOD(A85,'Scénario accumulation NO3'!frequence2)</f>
        <v>0</v>
      </c>
      <c r="F85" s="3">
        <f>MOD(A85,[0]!frequence4)</f>
        <v>20</v>
      </c>
      <c r="G85" s="4">
        <f t="shared" si="5"/>
        <v>10.671065721660515</v>
      </c>
    </row>
    <row r="86" spans="1:7" ht="12.75">
      <c r="A86" s="3">
        <v>73</v>
      </c>
      <c r="B86" s="3">
        <f>MOD(A86,'Scénario accumulation NO3'!frequence1)</f>
        <v>1</v>
      </c>
      <c r="C86" s="3">
        <f>MOD(A86,[0]!frequence3)</f>
        <v>21</v>
      </c>
      <c r="D86" s="4">
        <f t="shared" si="4"/>
        <v>19.973258732967494</v>
      </c>
      <c r="E86" s="3">
        <f>MOD(A86,'Scénario accumulation NO3'!frequence2)</f>
        <v>0</v>
      </c>
      <c r="F86" s="3">
        <f>MOD(A86,[0]!frequence4)</f>
        <v>21</v>
      </c>
      <c r="G86" s="4">
        <f t="shared" si="5"/>
        <v>10.802512435577489</v>
      </c>
    </row>
    <row r="87" spans="1:7" ht="12.75">
      <c r="A87" s="3">
        <v>74</v>
      </c>
      <c r="B87" s="3">
        <f>MOD(A87,'Scénario accumulation NO3'!frequence1)</f>
        <v>2</v>
      </c>
      <c r="C87" s="3">
        <f>MOD(A87,[0]!frequence3)</f>
        <v>22</v>
      </c>
      <c r="D87" s="4">
        <f t="shared" si="4"/>
        <v>21.373258732967493</v>
      </c>
      <c r="E87" s="3">
        <f>MOD(A87,'Scénario accumulation NO3'!frequence2)</f>
        <v>0</v>
      </c>
      <c r="F87" s="3">
        <f>MOD(A87,[0]!frequence4)</f>
        <v>22</v>
      </c>
      <c r="G87" s="4">
        <f t="shared" si="5"/>
        <v>10.927386813798613</v>
      </c>
    </row>
    <row r="88" spans="1:7" ht="12.75">
      <c r="A88" s="3">
        <v>75</v>
      </c>
      <c r="B88" s="3">
        <f>MOD(A88,'Scénario accumulation NO3'!frequence1)</f>
        <v>3</v>
      </c>
      <c r="C88" s="3">
        <f>MOD(A88,[0]!frequence3)</f>
        <v>23</v>
      </c>
      <c r="D88" s="4">
        <f t="shared" si="4"/>
        <v>22.77325873296749</v>
      </c>
      <c r="E88" s="3">
        <f>MOD(A88,'Scénario accumulation NO3'!frequence2)</f>
        <v>0</v>
      </c>
      <c r="F88" s="3">
        <f>MOD(A88,[0]!frequence4)</f>
        <v>23</v>
      </c>
      <c r="G88" s="4">
        <f t="shared" si="5"/>
        <v>11.04601747310868</v>
      </c>
    </row>
    <row r="89" spans="1:7" ht="12.75">
      <c r="A89" s="3">
        <v>76</v>
      </c>
      <c r="B89" s="3">
        <f>MOD(A89,'Scénario accumulation NO3'!frequence1)</f>
        <v>0</v>
      </c>
      <c r="C89" s="3">
        <f>MOD(A89,[0]!frequence3)</f>
        <v>24</v>
      </c>
      <c r="D89" s="4">
        <f t="shared" si="4"/>
        <v>19.338606986373993</v>
      </c>
      <c r="E89" s="3">
        <f>MOD(A89,'Scénario accumulation NO3'!frequence2)</f>
        <v>0</v>
      </c>
      <c r="F89" s="3">
        <f>MOD(A89,[0]!frequence4)</f>
        <v>24</v>
      </c>
      <c r="G89" s="4">
        <f t="shared" si="5"/>
        <v>11.158716599453244</v>
      </c>
    </row>
    <row r="90" spans="1:7" ht="12.75">
      <c r="A90" s="3">
        <v>77</v>
      </c>
      <c r="B90" s="3">
        <f>MOD(A90,'Scénario accumulation NO3'!frequence1)</f>
        <v>1</v>
      </c>
      <c r="C90" s="3">
        <f>MOD(A90,[0]!frequence3)</f>
        <v>25</v>
      </c>
      <c r="D90" s="4">
        <f t="shared" si="4"/>
        <v>20.73860698637399</v>
      </c>
      <c r="E90" s="3">
        <f>MOD(A90,'Scénario accumulation NO3'!frequence2)</f>
        <v>0</v>
      </c>
      <c r="F90" s="3">
        <f>MOD(A90,[0]!frequence4)</f>
        <v>25</v>
      </c>
      <c r="G90" s="4">
        <f t="shared" si="5"/>
        <v>11.265780769480582</v>
      </c>
    </row>
    <row r="91" spans="1:7" ht="12.75">
      <c r="A91" s="3">
        <v>78</v>
      </c>
      <c r="B91" s="3">
        <f>MOD(A91,'Scénario accumulation NO3'!frequence1)</f>
        <v>2</v>
      </c>
      <c r="C91" s="3">
        <f>MOD(A91,[0]!frequence3)</f>
        <v>26</v>
      </c>
      <c r="D91" s="4">
        <f t="shared" si="4"/>
        <v>22.13860698637399</v>
      </c>
      <c r="E91" s="3">
        <f>MOD(A91,'Scénario accumulation NO3'!frequence2)</f>
        <v>0</v>
      </c>
      <c r="F91" s="3">
        <f>MOD(A91,[0]!frequence4)</f>
        <v>0</v>
      </c>
      <c r="G91" s="4">
        <f t="shared" si="5"/>
        <v>5.982890384740291</v>
      </c>
    </row>
    <row r="92" spans="1:7" ht="12.75">
      <c r="A92" s="3">
        <v>79</v>
      </c>
      <c r="B92" s="3">
        <f>MOD(A92,'Scénario accumulation NO3'!frequence1)</f>
        <v>3</v>
      </c>
      <c r="C92" s="3">
        <f>MOD(A92,[0]!frequence3)</f>
        <v>27</v>
      </c>
      <c r="D92" s="4">
        <f t="shared" si="4"/>
        <v>23.53860698637399</v>
      </c>
      <c r="E92" s="3">
        <f>MOD(A92,'Scénario accumulation NO3'!frequence2)</f>
        <v>0</v>
      </c>
      <c r="F92" s="3">
        <f>MOD(A92,[0]!frequence4)</f>
        <v>1</v>
      </c>
      <c r="G92" s="4">
        <f t="shared" si="5"/>
        <v>6.348745865503276</v>
      </c>
    </row>
    <row r="93" spans="1:7" ht="12.75">
      <c r="A93" s="3">
        <v>80</v>
      </c>
      <c r="B93" s="3">
        <f>MOD(A93,'Scénario accumulation NO3'!frequence1)</f>
        <v>0</v>
      </c>
      <c r="C93" s="3">
        <f>MOD(A93,[0]!frequence3)</f>
        <v>28</v>
      </c>
      <c r="D93" s="4">
        <f t="shared" si="4"/>
        <v>19.95088558909919</v>
      </c>
      <c r="E93" s="3">
        <f>MOD(A93,'Scénario accumulation NO3'!frequence2)</f>
        <v>0</v>
      </c>
      <c r="F93" s="3">
        <f>MOD(A93,[0]!frequence4)</f>
        <v>2</v>
      </c>
      <c r="G93" s="4">
        <f t="shared" si="5"/>
        <v>6.696308572228112</v>
      </c>
    </row>
    <row r="94" spans="1:7" ht="12.75">
      <c r="A94" s="3">
        <v>81</v>
      </c>
      <c r="B94" s="3">
        <f>MOD(A94,'Scénario accumulation NO3'!frequence1)</f>
        <v>1</v>
      </c>
      <c r="C94" s="3">
        <f>MOD(A94,[0]!frequence3)</f>
        <v>29</v>
      </c>
      <c r="D94" s="4">
        <f t="shared" si="4"/>
        <v>21.35088558909919</v>
      </c>
      <c r="E94" s="3">
        <f>MOD(A94,'Scénario accumulation NO3'!frequence2)</f>
        <v>0</v>
      </c>
      <c r="F94" s="3">
        <f>MOD(A94,[0]!frequence4)</f>
        <v>3</v>
      </c>
      <c r="G94" s="4">
        <f t="shared" si="5"/>
        <v>7.026493143616706</v>
      </c>
    </row>
    <row r="95" spans="1:7" ht="12.75">
      <c r="A95" s="3">
        <v>82</v>
      </c>
      <c r="B95" s="3">
        <f>MOD(A95,'Scénario accumulation NO3'!frequence1)</f>
        <v>2</v>
      </c>
      <c r="C95" s="3">
        <f>MOD(A95,[0]!frequence3)</f>
        <v>30</v>
      </c>
      <c r="D95" s="4">
        <f t="shared" si="4"/>
        <v>22.750885589099187</v>
      </c>
      <c r="E95" s="3">
        <f>MOD(A95,'Scénario accumulation NO3'!frequence2)</f>
        <v>0</v>
      </c>
      <c r="F95" s="3">
        <f>MOD(A95,[0]!frequence4)</f>
        <v>4</v>
      </c>
      <c r="G95" s="4">
        <f t="shared" si="5"/>
        <v>7.3401684864358705</v>
      </c>
    </row>
    <row r="96" spans="1:7" ht="12.75">
      <c r="A96" s="3">
        <v>83</v>
      </c>
      <c r="B96" s="3">
        <f>MOD(A96,'Scénario accumulation NO3'!frequence1)</f>
        <v>3</v>
      </c>
      <c r="C96" s="3">
        <f>MOD(A96,[0]!frequence3)</f>
        <v>31</v>
      </c>
      <c r="D96" s="4">
        <f t="shared" si="4"/>
        <v>24.150885589099186</v>
      </c>
      <c r="E96" s="3">
        <f>MOD(A96,'Scénario accumulation NO3'!frequence2)</f>
        <v>0</v>
      </c>
      <c r="F96" s="3">
        <f>MOD(A96,[0]!frequence4)</f>
        <v>5</v>
      </c>
      <c r="G96" s="4">
        <f t="shared" si="5"/>
        <v>7.638160062114077</v>
      </c>
    </row>
    <row r="97" spans="1:7" ht="12.75">
      <c r="A97" s="3">
        <v>84</v>
      </c>
      <c r="B97" s="3">
        <f>MOD(A97,'Scénario accumulation NO3'!frequence1)</f>
        <v>0</v>
      </c>
      <c r="C97" s="3">
        <f>MOD(A97,[0]!frequence3)</f>
        <v>32</v>
      </c>
      <c r="D97" s="4">
        <f t="shared" si="4"/>
        <v>20.44070847127935</v>
      </c>
      <c r="E97" s="3">
        <f>MOD(A97,'Scénario accumulation NO3'!frequence2)</f>
        <v>0</v>
      </c>
      <c r="F97" s="3">
        <f>MOD(A97,[0]!frequence4)</f>
        <v>6</v>
      </c>
      <c r="G97" s="4">
        <f t="shared" si="5"/>
        <v>7.9212520590083715</v>
      </c>
    </row>
    <row r="98" spans="1:7" ht="12.75">
      <c r="A98" s="3">
        <v>85</v>
      </c>
      <c r="B98" s="3">
        <f>MOD(A98,'Scénario accumulation NO3'!frequence1)</f>
        <v>1</v>
      </c>
      <c r="C98" s="3">
        <f>MOD(A98,[0]!frequence3)</f>
        <v>33</v>
      </c>
      <c r="D98" s="4">
        <f t="shared" si="4"/>
        <v>21.84070847127935</v>
      </c>
      <c r="E98" s="3">
        <f>MOD(A98,'Scénario accumulation NO3'!frequence2)</f>
        <v>0</v>
      </c>
      <c r="F98" s="3">
        <f>MOD(A98,[0]!frequence4)</f>
        <v>7</v>
      </c>
      <c r="G98" s="4">
        <f t="shared" si="5"/>
        <v>8.190189456057952</v>
      </c>
    </row>
    <row r="99" spans="1:7" ht="12.75">
      <c r="A99" s="3">
        <v>86</v>
      </c>
      <c r="B99" s="3">
        <f>MOD(A99,'Scénario accumulation NO3'!frequence1)</f>
        <v>2</v>
      </c>
      <c r="C99" s="3">
        <f>MOD(A99,[0]!frequence3)</f>
        <v>34</v>
      </c>
      <c r="D99" s="4">
        <f t="shared" si="4"/>
        <v>23.240708471279348</v>
      </c>
      <c r="E99" s="3">
        <f>MOD(A99,'Scénario accumulation NO3'!frequence2)</f>
        <v>0</v>
      </c>
      <c r="F99" s="3">
        <f>MOD(A99,[0]!frequence4)</f>
        <v>8</v>
      </c>
      <c r="G99" s="4">
        <f t="shared" si="5"/>
        <v>8.445679983255054</v>
      </c>
    </row>
    <row r="100" spans="1:7" ht="12.75">
      <c r="A100" s="3">
        <v>87</v>
      </c>
      <c r="B100" s="3">
        <f>MOD(A100,'Scénario accumulation NO3'!frequence1)</f>
        <v>3</v>
      </c>
      <c r="C100" s="3">
        <f>MOD(A100,[0]!frequence3)</f>
        <v>35</v>
      </c>
      <c r="D100" s="4">
        <f t="shared" si="4"/>
        <v>24.640708471279346</v>
      </c>
      <c r="E100" s="3">
        <f>MOD(A100,'Scénario accumulation NO3'!frequence2)</f>
        <v>0</v>
      </c>
      <c r="F100" s="3">
        <f>MOD(A100,[0]!frequence4)</f>
        <v>9</v>
      </c>
      <c r="G100" s="4">
        <f t="shared" si="5"/>
        <v>8.6883959840923</v>
      </c>
    </row>
    <row r="101" spans="1:7" ht="12.75">
      <c r="A101" s="3">
        <v>88</v>
      </c>
      <c r="B101" s="3">
        <f>MOD(A101,'Scénario accumulation NO3'!frequence1)</f>
        <v>0</v>
      </c>
      <c r="C101" s="3">
        <f>MOD(A101,[0]!frequence3)</f>
        <v>36</v>
      </c>
      <c r="D101" s="4">
        <f t="shared" si="4"/>
        <v>20.832566777023477</v>
      </c>
      <c r="E101" s="3">
        <f>MOD(A101,'Scénario accumulation NO3'!frequence2)</f>
        <v>0</v>
      </c>
      <c r="F101" s="3">
        <f>MOD(A101,[0]!frequence4)</f>
        <v>10</v>
      </c>
      <c r="G101" s="4">
        <f t="shared" si="5"/>
        <v>8.918976184887685</v>
      </c>
    </row>
    <row r="102" spans="1:7" ht="12.75">
      <c r="A102" s="3">
        <v>89</v>
      </c>
      <c r="B102" s="3">
        <f>MOD(A102,'Scénario accumulation NO3'!frequence1)</f>
        <v>1</v>
      </c>
      <c r="C102" s="3">
        <f>MOD(A102,[0]!frequence3)</f>
        <v>37</v>
      </c>
      <c r="D102" s="4">
        <f t="shared" si="4"/>
        <v>22.232566777023475</v>
      </c>
      <c r="E102" s="3">
        <f>MOD(A102,'Scénario accumulation NO3'!frequence2)</f>
        <v>0</v>
      </c>
      <c r="F102" s="3">
        <f>MOD(A102,[0]!frequence4)</f>
        <v>11</v>
      </c>
      <c r="G102" s="4">
        <f t="shared" si="5"/>
        <v>9.138027375643299</v>
      </c>
    </row>
    <row r="103" spans="1:7" ht="12.75">
      <c r="A103" s="3">
        <v>90</v>
      </c>
      <c r="B103" s="3">
        <f>MOD(A103,'Scénario accumulation NO3'!frequence1)</f>
        <v>2</v>
      </c>
      <c r="C103" s="3">
        <f>MOD(A103,[0]!frequence3)</f>
        <v>38</v>
      </c>
      <c r="D103" s="4">
        <f t="shared" si="4"/>
        <v>23.632566777023474</v>
      </c>
      <c r="E103" s="3">
        <f>MOD(A103,'Scénario accumulation NO3'!frequence2)</f>
        <v>0</v>
      </c>
      <c r="F103" s="3">
        <f>MOD(A103,[0]!frequence4)</f>
        <v>12</v>
      </c>
      <c r="G103" s="4">
        <f t="shared" si="5"/>
        <v>9.346126006861132</v>
      </c>
    </row>
    <row r="104" spans="1:7" ht="12.75">
      <c r="A104" s="3">
        <v>91</v>
      </c>
      <c r="B104" s="3">
        <f>MOD(A104,'Scénario accumulation NO3'!frequence1)</f>
        <v>3</v>
      </c>
      <c r="C104" s="3">
        <f>MOD(A104,[0]!frequence3)</f>
        <v>39</v>
      </c>
      <c r="D104" s="4">
        <f t="shared" si="4"/>
        <v>25.032566777023472</v>
      </c>
      <c r="E104" s="3">
        <f>MOD(A104,'Scénario accumulation NO3'!frequence2)</f>
        <v>0</v>
      </c>
      <c r="F104" s="3">
        <f>MOD(A104,[0]!frequence4)</f>
        <v>13</v>
      </c>
      <c r="G104" s="4">
        <f t="shared" si="5"/>
        <v>9.543819706518073</v>
      </c>
    </row>
    <row r="105" spans="1:7" ht="12.75">
      <c r="A105" s="3">
        <v>92</v>
      </c>
      <c r="B105" s="3">
        <f>MOD(A105,'Scénario accumulation NO3'!frequence1)</f>
        <v>0</v>
      </c>
      <c r="C105" s="3">
        <f>MOD(A105,[0]!frequence3)</f>
        <v>40</v>
      </c>
      <c r="D105" s="4">
        <f t="shared" si="4"/>
        <v>21.146053421618777</v>
      </c>
      <c r="E105" s="3">
        <f>MOD(A105,'Scénario accumulation NO3'!frequence2)</f>
        <v>0</v>
      </c>
      <c r="F105" s="3">
        <f>MOD(A105,[0]!frequence4)</f>
        <v>14</v>
      </c>
      <c r="G105" s="4">
        <f t="shared" si="5"/>
        <v>9.731628721192168</v>
      </c>
    </row>
    <row r="106" spans="1:7" ht="12.75">
      <c r="A106" s="3">
        <v>93</v>
      </c>
      <c r="B106" s="3">
        <f>MOD(A106,'Scénario accumulation NO3'!frequence1)</f>
        <v>1</v>
      </c>
      <c r="C106" s="3">
        <f>MOD(A106,[0]!frequence3)</f>
        <v>41</v>
      </c>
      <c r="D106" s="4">
        <f t="shared" si="4"/>
        <v>22.546053421618776</v>
      </c>
      <c r="E106" s="3">
        <f>MOD(A106,'Scénario accumulation NO3'!frequence2)</f>
        <v>0</v>
      </c>
      <c r="F106" s="3">
        <f>MOD(A106,[0]!frequence4)</f>
        <v>15</v>
      </c>
      <c r="G106" s="4">
        <f t="shared" si="5"/>
        <v>9.910047285132558</v>
      </c>
    </row>
    <row r="107" spans="1:7" ht="12.75">
      <c r="A107" s="3">
        <v>94</v>
      </c>
      <c r="B107" s="3">
        <f>MOD(A107,'Scénario accumulation NO3'!frequence1)</f>
        <v>2</v>
      </c>
      <c r="C107" s="3">
        <f>MOD(A107,[0]!frequence3)</f>
        <v>42</v>
      </c>
      <c r="D107" s="4">
        <f t="shared" si="4"/>
        <v>23.946053421618775</v>
      </c>
      <c r="E107" s="3">
        <f>MOD(A107,'Scénario accumulation NO3'!frequence2)</f>
        <v>0</v>
      </c>
      <c r="F107" s="3">
        <f>MOD(A107,[0]!frequence4)</f>
        <v>16</v>
      </c>
      <c r="G107" s="4">
        <f t="shared" si="5"/>
        <v>10.079544920875929</v>
      </c>
    </row>
    <row r="108" spans="1:7" ht="12.75">
      <c r="A108" s="3">
        <v>95</v>
      </c>
      <c r="B108" s="3">
        <f>MOD(A108,'Scénario accumulation NO3'!frequence1)</f>
        <v>3</v>
      </c>
      <c r="C108" s="3">
        <f>MOD(A108,[0]!frequence3)</f>
        <v>43</v>
      </c>
      <c r="D108" s="4">
        <f t="shared" si="4"/>
        <v>25.346053421618773</v>
      </c>
      <c r="E108" s="3">
        <f>MOD(A108,'Scénario accumulation NO3'!frequence2)</f>
        <v>0</v>
      </c>
      <c r="F108" s="3">
        <f>MOD(A108,[0]!frequence4)</f>
        <v>17</v>
      </c>
      <c r="G108" s="4">
        <f t="shared" si="5"/>
        <v>10.240567674832132</v>
      </c>
    </row>
    <row r="109" spans="1:7" ht="12.75">
      <c r="A109" s="3">
        <v>96</v>
      </c>
      <c r="B109" s="3">
        <f>MOD(A109,'Scénario accumulation NO3'!frequence1)</f>
        <v>0</v>
      </c>
      <c r="C109" s="3">
        <f>MOD(A109,[0]!frequence3)</f>
        <v>44</v>
      </c>
      <c r="D109" s="4">
        <f t="shared" si="4"/>
        <v>21.396842737295017</v>
      </c>
      <c r="E109" s="3">
        <f>MOD(A109,'Scénario accumulation NO3'!frequence2)</f>
        <v>0</v>
      </c>
      <c r="F109" s="3">
        <f>MOD(A109,[0]!frequence4)</f>
        <v>18</v>
      </c>
      <c r="G109" s="4">
        <f t="shared" si="5"/>
        <v>10.393539291090525</v>
      </c>
    </row>
    <row r="110" spans="1:7" ht="12.75">
      <c r="A110" s="3">
        <v>97</v>
      </c>
      <c r="B110" s="3">
        <f>MOD(A110,'Scénario accumulation NO3'!frequence1)</f>
        <v>1</v>
      </c>
      <c r="C110" s="3">
        <f>MOD(A110,[0]!frequence3)</f>
        <v>45</v>
      </c>
      <c r="D110" s="4">
        <f aca="true" t="shared" si="6" ref="D110:D117">IF(C110,IF(B110,D109+semaine1,(D109+semaine1)*coefficient1),(D109+semaine1)*coefficient3)</f>
        <v>22.796842737295016</v>
      </c>
      <c r="E110" s="3">
        <f>MOD(A110,'Scénario accumulation NO3'!frequence2)</f>
        <v>0</v>
      </c>
      <c r="F110" s="3">
        <f>MOD(A110,[0]!frequence4)</f>
        <v>19</v>
      </c>
      <c r="G110" s="4">
        <f aca="true" t="shared" si="7" ref="G110:G117">IF(F110,IF(E110,G109+semaine2,(G109+semaine2)*coefficient2),(G109+semaine2)*coefficient4)</f>
        <v>10.538862326535996</v>
      </c>
    </row>
    <row r="111" spans="1:7" ht="12.75">
      <c r="A111" s="3">
        <v>98</v>
      </c>
      <c r="B111" s="3">
        <f>MOD(A111,'Scénario accumulation NO3'!frequence1)</f>
        <v>2</v>
      </c>
      <c r="C111" s="3">
        <f>MOD(A111,[0]!frequence3)</f>
        <v>46</v>
      </c>
      <c r="D111" s="4">
        <f t="shared" si="6"/>
        <v>24.196842737295015</v>
      </c>
      <c r="E111" s="3">
        <f>MOD(A111,'Scénario accumulation NO3'!frequence2)</f>
        <v>0</v>
      </c>
      <c r="F111" s="3">
        <f>MOD(A111,[0]!frequence4)</f>
        <v>20</v>
      </c>
      <c r="G111" s="4">
        <f t="shared" si="7"/>
        <v>10.676919210209196</v>
      </c>
    </row>
    <row r="112" spans="1:7" ht="12.75">
      <c r="A112" s="3">
        <v>99</v>
      </c>
      <c r="B112" s="3">
        <f>MOD(A112,'Scénario accumulation NO3'!frequence1)</f>
        <v>3</v>
      </c>
      <c r="C112" s="3">
        <f>MOD(A112,[0]!frequence3)</f>
        <v>47</v>
      </c>
      <c r="D112" s="4">
        <f t="shared" si="6"/>
        <v>25.596842737295013</v>
      </c>
      <c r="E112" s="3">
        <f>MOD(A112,'Scénario accumulation NO3'!frequence2)</f>
        <v>0</v>
      </c>
      <c r="F112" s="3">
        <f>MOD(A112,[0]!frequence4)</f>
        <v>21</v>
      </c>
      <c r="G112" s="4">
        <f t="shared" si="7"/>
        <v>10.808073249698735</v>
      </c>
    </row>
    <row r="113" spans="1:7" ht="12.75">
      <c r="A113" s="3">
        <v>100</v>
      </c>
      <c r="B113" s="3">
        <f>MOD(A113,'Scénario accumulation NO3'!frequence1)</f>
        <v>0</v>
      </c>
      <c r="C113" s="3">
        <f>MOD(A113,[0]!frequence3)</f>
        <v>48</v>
      </c>
      <c r="D113" s="4">
        <f t="shared" si="6"/>
        <v>21.59747418983601</v>
      </c>
      <c r="E113" s="3">
        <f>MOD(A113,'Scénario accumulation NO3'!frequence2)</f>
        <v>0</v>
      </c>
      <c r="F113" s="3">
        <f>MOD(A113,[0]!frequence4)</f>
        <v>22</v>
      </c>
      <c r="G113" s="4">
        <f t="shared" si="7"/>
        <v>10.932669587213796</v>
      </c>
    </row>
    <row r="114" spans="1:7" ht="12.75">
      <c r="A114" s="3">
        <v>101</v>
      </c>
      <c r="B114" s="3">
        <f>MOD(A114,'Scénario accumulation NO3'!frequence1)</f>
        <v>1</v>
      </c>
      <c r="C114" s="3">
        <f>MOD(A114,[0]!frequence3)</f>
        <v>49</v>
      </c>
      <c r="D114" s="4">
        <f t="shared" si="6"/>
        <v>22.99747418983601</v>
      </c>
      <c r="E114" s="3">
        <f>MOD(A114,'Scénario accumulation NO3'!frequence2)</f>
        <v>0</v>
      </c>
      <c r="F114" s="3">
        <f>MOD(A114,[0]!frequence4)</f>
        <v>23</v>
      </c>
      <c r="G114" s="4">
        <f t="shared" si="7"/>
        <v>11.051036107853106</v>
      </c>
    </row>
    <row r="115" spans="1:7" ht="12.75">
      <c r="A115" s="3">
        <v>102</v>
      </c>
      <c r="B115" s="3">
        <f>MOD(A115,'Scénario accumulation NO3'!frequence1)</f>
        <v>2</v>
      </c>
      <c r="C115" s="3">
        <f>MOD(A115,[0]!frequence3)</f>
        <v>50</v>
      </c>
      <c r="D115" s="4">
        <f t="shared" si="6"/>
        <v>24.397474189836007</v>
      </c>
      <c r="E115" s="3">
        <f>MOD(A115,'Scénario accumulation NO3'!frequence2)</f>
        <v>0</v>
      </c>
      <c r="F115" s="3">
        <f>MOD(A115,[0]!frequence4)</f>
        <v>24</v>
      </c>
      <c r="G115" s="4">
        <f t="shared" si="7"/>
        <v>11.16348430246045</v>
      </c>
    </row>
    <row r="116" spans="1:7" ht="12.75">
      <c r="A116" s="3">
        <v>103</v>
      </c>
      <c r="B116" s="3">
        <f>MOD(A116,'Scénario accumulation NO3'!frequence1)</f>
        <v>3</v>
      </c>
      <c r="C116" s="3">
        <f>MOD(A116,[0]!frequence3)</f>
        <v>51</v>
      </c>
      <c r="D116" s="4">
        <f t="shared" si="6"/>
        <v>25.797474189836006</v>
      </c>
      <c r="E116" s="3">
        <f>MOD(A116,'Scénario accumulation NO3'!frequence2)</f>
        <v>0</v>
      </c>
      <c r="F116" s="3">
        <f>MOD(A116,[0]!frequence4)</f>
        <v>25</v>
      </c>
      <c r="G116" s="4">
        <f t="shared" si="7"/>
        <v>11.270310087337426</v>
      </c>
    </row>
    <row r="117" spans="1:7" ht="12.75">
      <c r="A117" s="3">
        <v>104</v>
      </c>
      <c r="B117" s="3">
        <f>MOD(A117,'Scénario accumulation NO3'!frequence1)</f>
        <v>0</v>
      </c>
      <c r="C117" s="3">
        <f>MOD(A117,[0]!frequence3)</f>
        <v>0</v>
      </c>
      <c r="D117" s="4">
        <f t="shared" si="6"/>
        <v>10.878989675934402</v>
      </c>
      <c r="E117" s="3">
        <f>MOD(A117,'Scénario accumulation NO3'!frequence2)</f>
        <v>0</v>
      </c>
      <c r="F117" s="3">
        <f>MOD(A117,[0]!frequence4)</f>
        <v>0</v>
      </c>
      <c r="G117" s="4">
        <f t="shared" si="7"/>
        <v>5.985155043668713</v>
      </c>
    </row>
  </sheetData>
  <sheetProtection password="CA5B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D9" sqref="D9"/>
    </sheetView>
  </sheetViews>
  <sheetFormatPr defaultColWidth="11.421875" defaultRowHeight="12.75"/>
  <cols>
    <col min="1" max="1" width="4.00390625" style="0" customWidth="1"/>
    <col min="2" max="2" width="34.421875" style="7" customWidth="1"/>
    <col min="3" max="3" width="16.7109375" style="0" customWidth="1"/>
    <col min="4" max="4" width="16.8515625" style="0" customWidth="1"/>
    <col min="5" max="5" width="3.00390625" style="0" customWidth="1"/>
  </cols>
  <sheetData>
    <row r="1" spans="1:5" ht="12.75">
      <c r="A1" s="11"/>
      <c r="B1" s="16"/>
      <c r="C1" s="11"/>
      <c r="D1" s="11"/>
      <c r="E1" s="11"/>
    </row>
    <row r="2" spans="1:5" s="1" customFormat="1" ht="38.25">
      <c r="A2" s="14"/>
      <c r="B2" s="25" t="s">
        <v>17</v>
      </c>
      <c r="C2" s="8" t="s">
        <v>7</v>
      </c>
      <c r="D2" s="9" t="s">
        <v>8</v>
      </c>
      <c r="E2" s="10"/>
    </row>
    <row r="3" spans="1:5" s="1" customFormat="1" ht="27.75" customHeight="1">
      <c r="A3" s="14"/>
      <c r="B3" s="21" t="s">
        <v>15</v>
      </c>
      <c r="C3" s="22">
        <v>5</v>
      </c>
      <c r="D3" s="23">
        <v>5</v>
      </c>
      <c r="E3" s="10"/>
    </row>
    <row r="4" spans="1:5" s="1" customFormat="1" ht="25.5">
      <c r="A4" s="14"/>
      <c r="B4" s="12" t="s">
        <v>5</v>
      </c>
      <c r="C4" s="22">
        <v>1</v>
      </c>
      <c r="D4" s="23">
        <v>0.5</v>
      </c>
      <c r="E4" s="10"/>
    </row>
    <row r="5" spans="1:5" s="1" customFormat="1" ht="25.5">
      <c r="A5" s="14"/>
      <c r="B5" s="26" t="s">
        <v>23</v>
      </c>
      <c r="C5" s="22">
        <v>0.8</v>
      </c>
      <c r="D5" s="23">
        <v>0.4</v>
      </c>
      <c r="E5" s="10"/>
    </row>
    <row r="6" spans="1:5" s="1" customFormat="1" ht="38.25">
      <c r="A6" s="14"/>
      <c r="B6" s="13" t="s">
        <v>21</v>
      </c>
      <c r="C6" s="22">
        <v>4</v>
      </c>
      <c r="D6" s="23">
        <v>1</v>
      </c>
      <c r="E6" s="10"/>
    </row>
    <row r="7" spans="1:5" s="1" customFormat="1" ht="27.75" customHeight="1">
      <c r="A7" s="14"/>
      <c r="B7" s="13" t="s">
        <v>24</v>
      </c>
      <c r="C7" s="22">
        <v>20</v>
      </c>
      <c r="D7" s="23">
        <v>5</v>
      </c>
      <c r="E7" s="10"/>
    </row>
    <row r="8" spans="1:5" s="1" customFormat="1" ht="34.5" customHeight="1">
      <c r="A8" s="14"/>
      <c r="B8" s="27" t="s">
        <v>26</v>
      </c>
      <c r="C8" s="22">
        <v>52</v>
      </c>
      <c r="D8" s="23">
        <v>26</v>
      </c>
      <c r="E8" s="10"/>
    </row>
    <row r="9" spans="1:5" s="1" customFormat="1" ht="27.75" customHeight="1">
      <c r="A9" s="14"/>
      <c r="B9" s="27" t="s">
        <v>27</v>
      </c>
      <c r="C9" s="22">
        <v>60</v>
      </c>
      <c r="D9" s="23">
        <v>50</v>
      </c>
      <c r="E9" s="10"/>
    </row>
    <row r="10" spans="1:5" ht="12.75">
      <c r="A10" s="15"/>
      <c r="E10" s="11"/>
    </row>
    <row r="11" spans="1:5" ht="12.75">
      <c r="A11" s="15"/>
      <c r="E11" s="11"/>
    </row>
    <row r="12" spans="1:5" ht="12.75">
      <c r="A12" s="15"/>
      <c r="E12" s="11"/>
    </row>
    <row r="13" spans="1:5" ht="12.75">
      <c r="A13" s="15"/>
      <c r="E13" s="11"/>
    </row>
    <row r="14" spans="1:5" ht="12.75">
      <c r="A14" s="15"/>
      <c r="E14" s="11"/>
    </row>
    <row r="15" spans="1:5" ht="12.75">
      <c r="A15" s="15"/>
      <c r="E15" s="11"/>
    </row>
    <row r="16" spans="1:5" ht="12.75">
      <c r="A16" s="15"/>
      <c r="E16" s="11"/>
    </row>
    <row r="17" spans="1:5" ht="12.75">
      <c r="A17" s="15"/>
      <c r="E17" s="11"/>
    </row>
    <row r="18" spans="1:5" ht="12.75">
      <c r="A18" s="15"/>
      <c r="E18" s="11"/>
    </row>
    <row r="19" spans="1:5" ht="12.75">
      <c r="A19" s="15"/>
      <c r="E19" s="11"/>
    </row>
    <row r="20" spans="1:5" ht="12.75">
      <c r="A20" s="15"/>
      <c r="E20" s="11"/>
    </row>
    <row r="21" spans="1:5" ht="12.75">
      <c r="A21" s="15"/>
      <c r="E21" s="11"/>
    </row>
    <row r="22" spans="1:5" ht="12.75">
      <c r="A22" s="15"/>
      <c r="E22" s="11"/>
    </row>
    <row r="23" spans="1:5" ht="12.75">
      <c r="A23" s="15"/>
      <c r="E23" s="11"/>
    </row>
    <row r="24" spans="1:5" ht="12.75">
      <c r="A24" s="15"/>
      <c r="E24" s="11"/>
    </row>
    <row r="25" spans="1:5" ht="12.75">
      <c r="A25" s="15"/>
      <c r="E25" s="11"/>
    </row>
    <row r="26" spans="1:5" ht="12.75">
      <c r="A26" s="15"/>
      <c r="E26" s="11"/>
    </row>
    <row r="27" spans="1:5" ht="12.75">
      <c r="A27" s="15"/>
      <c r="E27" s="11"/>
    </row>
    <row r="28" spans="1:5" ht="12.75">
      <c r="A28" s="15"/>
      <c r="E28" s="11"/>
    </row>
    <row r="29" spans="1:5" ht="12.75">
      <c r="A29" s="15"/>
      <c r="E29" s="11"/>
    </row>
    <row r="30" spans="1:5" ht="12.75">
      <c r="A30" s="11"/>
      <c r="E30" s="11"/>
    </row>
    <row r="31" spans="1:5" ht="12.75">
      <c r="A31" s="33" t="s">
        <v>9</v>
      </c>
      <c r="B31" s="33"/>
      <c r="C31" s="18" t="s">
        <v>14</v>
      </c>
      <c r="D31" s="18"/>
      <c r="E31" s="19"/>
    </row>
    <row r="32" spans="1:5" ht="12.75">
      <c r="A32" s="33" t="s">
        <v>10</v>
      </c>
      <c r="B32" s="33"/>
      <c r="C32" s="24">
        <v>0.1</v>
      </c>
      <c r="D32" s="17"/>
      <c r="E32" s="17"/>
    </row>
    <row r="33" spans="1:5" ht="12.75">
      <c r="A33" s="33" t="s">
        <v>11</v>
      </c>
      <c r="B33" s="33"/>
      <c r="C33" s="24">
        <v>0.5</v>
      </c>
      <c r="D33" s="17"/>
      <c r="E33" s="17"/>
    </row>
    <row r="34" spans="1:5" ht="12.75">
      <c r="A34" s="33" t="s">
        <v>12</v>
      </c>
      <c r="B34" s="33"/>
      <c r="C34" s="24">
        <v>30</v>
      </c>
      <c r="D34" s="17"/>
      <c r="E34" s="17"/>
    </row>
    <row r="35" spans="1:5" ht="12.75">
      <c r="A35" s="32" t="s">
        <v>13</v>
      </c>
      <c r="B35" s="32"/>
      <c r="C35" s="20">
        <f>(C32/10+C33/100)/C34*1000</f>
        <v>0.5</v>
      </c>
      <c r="D35" s="17"/>
      <c r="E35" s="17"/>
    </row>
    <row r="36" spans="1:5" ht="12.75">
      <c r="A36" s="31" t="s">
        <v>16</v>
      </c>
      <c r="B36" s="31"/>
      <c r="C36" s="31"/>
      <c r="D36" s="31"/>
      <c r="E36" s="31"/>
    </row>
  </sheetData>
  <sheetProtection password="CA5B" sheet="1" objects="1" scenarios="1"/>
  <mergeCells count="6">
    <mergeCell ref="A36:E36"/>
    <mergeCell ref="A35:B35"/>
    <mergeCell ref="A31:B31"/>
    <mergeCell ref="A32:B32"/>
    <mergeCell ref="A33:B33"/>
    <mergeCell ref="A34:B34"/>
  </mergeCells>
  <conditionalFormatting sqref="D5">
    <cfRule type="cellIs" priority="1" dxfId="0" operator="greaterThan" stopIfTrue="1">
      <formula>$D$4</formula>
    </cfRule>
  </conditionalFormatting>
  <conditionalFormatting sqref="C5">
    <cfRule type="cellIs" priority="2" dxfId="0" operator="greaterThan" stopIfTrue="1">
      <formula>$C$4</formula>
    </cfRule>
  </conditionalFormatting>
  <hyperlinks>
    <hyperlink ref="A36:E36" r:id="rId1" display="http://microrecif.ovh.org    JLC 2007"/>
  </hyperlinks>
  <printOptions/>
  <pageMargins left="0.75" right="0.75" top="1" bottom="1" header="0.4921259845" footer="0.4921259845"/>
  <pageSetup horizontalDpi="1200" verticalDpi="12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11" sqref="E11"/>
    </sheetView>
  </sheetViews>
  <sheetFormatPr defaultColWidth="11.421875" defaultRowHeight="12.75"/>
  <cols>
    <col min="1" max="1" width="4.00390625" style="0" customWidth="1"/>
    <col min="2" max="2" width="32.140625" style="7" customWidth="1"/>
    <col min="3" max="3" width="16.7109375" style="0" customWidth="1"/>
    <col min="4" max="4" width="16.8515625" style="0" customWidth="1"/>
    <col min="5" max="5" width="3.00390625" style="0" customWidth="1"/>
  </cols>
  <sheetData>
    <row r="1" spans="1:5" ht="12.75">
      <c r="A1" s="11"/>
      <c r="B1" s="16"/>
      <c r="C1" s="11"/>
      <c r="D1" s="11"/>
      <c r="E1" s="11"/>
    </row>
    <row r="2" spans="1:5" s="1" customFormat="1" ht="38.25">
      <c r="A2" s="14"/>
      <c r="B2" s="25" t="s">
        <v>18</v>
      </c>
      <c r="C2" s="8" t="s">
        <v>7</v>
      </c>
      <c r="D2" s="9" t="s">
        <v>8</v>
      </c>
      <c r="E2" s="10"/>
    </row>
    <row r="3" spans="1:5" s="1" customFormat="1" ht="27.75" customHeight="1">
      <c r="A3" s="14"/>
      <c r="B3" s="21" t="s">
        <v>33</v>
      </c>
      <c r="C3" s="22">
        <v>420</v>
      </c>
      <c r="D3" s="23">
        <v>420</v>
      </c>
      <c r="E3" s="10"/>
    </row>
    <row r="4" spans="1:5" s="1" customFormat="1" ht="25.5">
      <c r="A4" s="14"/>
      <c r="B4" s="12" t="s">
        <v>20</v>
      </c>
      <c r="C4" s="22">
        <v>1</v>
      </c>
      <c r="D4" s="23">
        <v>1</v>
      </c>
      <c r="E4" s="10"/>
    </row>
    <row r="5" spans="1:5" s="1" customFormat="1" ht="25.5">
      <c r="A5" s="14"/>
      <c r="B5" s="26" t="s">
        <v>19</v>
      </c>
      <c r="C5" s="22">
        <v>0.8</v>
      </c>
      <c r="D5" s="23">
        <v>1.1</v>
      </c>
      <c r="E5" s="10"/>
    </row>
    <row r="6" spans="1:5" s="1" customFormat="1" ht="38.25">
      <c r="A6" s="14"/>
      <c r="B6" s="13" t="s">
        <v>21</v>
      </c>
      <c r="C6" s="22">
        <v>4</v>
      </c>
      <c r="D6" s="23">
        <v>4</v>
      </c>
      <c r="E6" s="10"/>
    </row>
    <row r="7" spans="1:5" s="1" customFormat="1" ht="27.75" customHeight="1">
      <c r="A7" s="14"/>
      <c r="B7" s="13" t="s">
        <v>6</v>
      </c>
      <c r="C7" s="22">
        <v>5</v>
      </c>
      <c r="D7" s="23">
        <v>5</v>
      </c>
      <c r="E7" s="10"/>
    </row>
    <row r="8" spans="1:5" s="1" customFormat="1" ht="38.25">
      <c r="A8" s="14"/>
      <c r="B8" s="27" t="s">
        <v>22</v>
      </c>
      <c r="C8" s="22">
        <v>26</v>
      </c>
      <c r="D8" s="23">
        <v>26</v>
      </c>
      <c r="E8" s="10"/>
    </row>
    <row r="9" spans="1:5" s="1" customFormat="1" ht="27.75" customHeight="1">
      <c r="A9" s="14"/>
      <c r="B9" s="27" t="s">
        <v>6</v>
      </c>
      <c r="C9" s="22">
        <v>50</v>
      </c>
      <c r="D9" s="23">
        <v>50</v>
      </c>
      <c r="E9" s="10"/>
    </row>
    <row r="10" spans="1:5" ht="12.75">
      <c r="A10" s="15"/>
      <c r="E10" s="11"/>
    </row>
    <row r="11" spans="1:5" ht="12.75">
      <c r="A11" s="15"/>
      <c r="E11" s="11"/>
    </row>
    <row r="12" spans="1:5" ht="12.75">
      <c r="A12" s="15"/>
      <c r="E12" s="11"/>
    </row>
    <row r="13" spans="1:5" ht="12.75">
      <c r="A13" s="15"/>
      <c r="E13" s="11"/>
    </row>
    <row r="14" spans="1:5" ht="12.75">
      <c r="A14" s="15"/>
      <c r="E14" s="11"/>
    </row>
    <row r="15" spans="1:5" ht="12.75">
      <c r="A15" s="15"/>
      <c r="E15" s="11"/>
    </row>
    <row r="16" spans="1:5" ht="12.75">
      <c r="A16" s="15"/>
      <c r="E16" s="11"/>
    </row>
    <row r="17" spans="1:5" ht="12.75">
      <c r="A17" s="15"/>
      <c r="E17" s="11"/>
    </row>
    <row r="18" spans="1:5" ht="12.75">
      <c r="A18" s="15"/>
      <c r="E18" s="11"/>
    </row>
    <row r="19" spans="1:5" ht="12.75">
      <c r="A19" s="15"/>
      <c r="E19" s="11"/>
    </row>
    <row r="20" spans="1:5" ht="12.75">
      <c r="A20" s="15"/>
      <c r="E20" s="11"/>
    </row>
    <row r="21" spans="1:5" ht="12.75">
      <c r="A21" s="15"/>
      <c r="E21" s="11"/>
    </row>
    <row r="22" spans="1:5" ht="12.75">
      <c r="A22" s="15"/>
      <c r="E22" s="11"/>
    </row>
    <row r="23" spans="1:5" ht="12.75">
      <c r="A23" s="15"/>
      <c r="E23" s="11"/>
    </row>
    <row r="24" spans="1:5" ht="12.75">
      <c r="A24" s="15"/>
      <c r="E24" s="11"/>
    </row>
    <row r="25" spans="1:5" ht="12.75">
      <c r="A25" s="15"/>
      <c r="E25" s="11"/>
    </row>
    <row r="26" spans="1:5" ht="12.75">
      <c r="A26" s="15"/>
      <c r="E26" s="11"/>
    </row>
    <row r="27" spans="1:5" ht="12.75">
      <c r="A27" s="15"/>
      <c r="E27" s="11"/>
    </row>
    <row r="28" spans="1:5" ht="12.75">
      <c r="A28" s="15"/>
      <c r="E28" s="11"/>
    </row>
    <row r="29" spans="1:5" ht="12.75">
      <c r="A29" s="15"/>
      <c r="E29" s="11"/>
    </row>
    <row r="30" spans="1:5" ht="12.75">
      <c r="A30" s="15"/>
      <c r="B30" s="29"/>
      <c r="C30" s="30"/>
      <c r="D30" s="30"/>
      <c r="E30" s="15"/>
    </row>
    <row r="31" spans="1:5" ht="12.75">
      <c r="A31" s="34" t="s">
        <v>16</v>
      </c>
      <c r="B31" s="34"/>
      <c r="C31" s="34"/>
      <c r="D31" s="34"/>
      <c r="E31" s="34"/>
    </row>
  </sheetData>
  <sheetProtection password="CA5B" sheet="1" objects="1" scenarios="1"/>
  <mergeCells count="1">
    <mergeCell ref="A31:E31"/>
  </mergeCells>
  <hyperlinks>
    <hyperlink ref="A31:E31" r:id="rId1" display="http://microrecif.ovh.org    JLC 2007"/>
  </hyperlinks>
  <printOptions/>
  <pageMargins left="0.75" right="0.75" top="1" bottom="1" header="0.4921259845" footer="0.4921259845"/>
  <pageSetup horizontalDpi="1200" verticalDpi="1200" orientation="portrait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17"/>
  <sheetViews>
    <sheetView workbookViewId="0" topLeftCell="A10">
      <selection activeCell="G17" sqref="G17"/>
    </sheetView>
  </sheetViews>
  <sheetFormatPr defaultColWidth="11.421875" defaultRowHeight="12.75"/>
  <cols>
    <col min="1" max="1" width="23.7109375" style="3" customWidth="1"/>
    <col min="2" max="3" width="17.7109375" style="3" customWidth="1"/>
    <col min="4" max="6" width="22.421875" style="4" customWidth="1"/>
    <col min="7" max="7" width="22.7109375" style="4" customWidth="1"/>
    <col min="8" max="16384" width="11.421875" style="1" customWidth="1"/>
  </cols>
  <sheetData>
    <row r="5" spans="1:7" ht="25.5">
      <c r="A5" s="3" t="s">
        <v>31</v>
      </c>
      <c r="D5" s="4">
        <f>'Scénario carence Ca'!C6*('Scénario carence Ca'!C5-'Scénario carence Ca'!C4)*7</f>
        <v>-5.599999999999999</v>
      </c>
      <c r="G5" s="4">
        <f>'Scénario carence Ca'!D6*('Scénario carence Ca'!D5-'Scénario carence Ca'!D4)*7</f>
        <v>2.8000000000000025</v>
      </c>
    </row>
    <row r="6" spans="1:7" ht="25.5">
      <c r="A6" s="3" t="s">
        <v>32</v>
      </c>
      <c r="D6" s="4">
        <f>('Scénario carence Ca'!C5-'Scénario carence Ca'!C4)*7</f>
        <v>-1.3999999999999997</v>
      </c>
      <c r="G6" s="4">
        <f>('Scénario carence Ca'!D5-'Scénario carence Ca'!D4)*7</f>
        <v>0.7000000000000006</v>
      </c>
    </row>
    <row r="7" spans="1:7" ht="12.75">
      <c r="A7" s="3" t="s">
        <v>29</v>
      </c>
      <c r="D7" s="4">
        <f>(100-'Scénario carence Ca'!C7)/100</f>
        <v>0.95</v>
      </c>
      <c r="G7" s="4">
        <f>(100-'Scénario carence Ca'!D7)/100</f>
        <v>0.95</v>
      </c>
    </row>
    <row r="8" spans="1:7" ht="12.75">
      <c r="A8" s="3" t="s">
        <v>30</v>
      </c>
      <c r="D8" s="4">
        <f>(100-'Scénario carence Ca'!C9)/100</f>
        <v>0.5</v>
      </c>
      <c r="G8" s="4">
        <f>(100-'Scénario carence Ca'!D9)/100</f>
        <v>0.5</v>
      </c>
    </row>
    <row r="9" spans="4:7" ht="12.75">
      <c r="D9" s="28">
        <f>'Scénario carence Ca'!C7*'Scénario carence Ca'!C3/100</f>
        <v>21</v>
      </c>
      <c r="G9" s="4">
        <f>'Scénario carence Ca'!D7*'Scénario carence Ca'!D3/100</f>
        <v>21</v>
      </c>
    </row>
    <row r="10" spans="4:7" ht="12.75">
      <c r="D10" s="4">
        <f>'Scénario carence Ca'!C9*'Scénario carence Ca'!C3/100</f>
        <v>210</v>
      </c>
      <c r="G10" s="4">
        <f>'Scénario carence Ca'!D9*'Scénario carence Ca'!D3/100</f>
        <v>210</v>
      </c>
    </row>
    <row r="12" spans="1:7" s="2" customFormat="1" ht="12.75">
      <c r="A12" s="5" t="s">
        <v>1</v>
      </c>
      <c r="B12" s="5" t="s">
        <v>3</v>
      </c>
      <c r="C12" s="5" t="s">
        <v>25</v>
      </c>
      <c r="D12" s="6" t="str">
        <f>scenario1</f>
        <v>Stratégie 1</v>
      </c>
      <c r="E12" s="6" t="s">
        <v>2</v>
      </c>
      <c r="F12" s="5" t="s">
        <v>28</v>
      </c>
      <c r="G12" s="6" t="str">
        <f>scenario2</f>
        <v>Stratégie 2</v>
      </c>
    </row>
    <row r="13" spans="1:7" ht="12.75">
      <c r="A13" s="3">
        <v>0</v>
      </c>
      <c r="B13" s="3">
        <f>MOD(A13,[0]!frequence1)</f>
        <v>0</v>
      </c>
      <c r="C13" s="3">
        <f>MOD(A13,[0]!frequence3)</f>
        <v>0</v>
      </c>
      <c r="D13" s="4">
        <f>'Scénario carence Ca'!C3</f>
        <v>420</v>
      </c>
      <c r="E13" s="3">
        <f>MOD(A13,[0]!frequence2)</f>
        <v>0</v>
      </c>
      <c r="F13" s="3">
        <f>MOD(A13,[0]!frequence4)</f>
        <v>0</v>
      </c>
      <c r="G13" s="4">
        <f>'Scénario carence Ca'!D3</f>
        <v>420</v>
      </c>
    </row>
    <row r="14" spans="1:7" ht="12.75">
      <c r="A14" s="3">
        <v>1</v>
      </c>
      <c r="B14" s="3">
        <f>MOD(A14,[0]!frequence5)</f>
        <v>1</v>
      </c>
      <c r="C14" s="3">
        <f>MOD(A14,[0]!frequence7)</f>
        <v>1</v>
      </c>
      <c r="D14" s="4">
        <f aca="true" t="shared" si="0" ref="D14:D45">IF(C14,IF(B14,D13+semaine1,(D13+semaine1)*coefficient1+coefficient5),(D13+semaine1)*coefficient3+coefficient7)</f>
        <v>418.6</v>
      </c>
      <c r="E14" s="3">
        <f>MOD(A14,[0]!frequence6)</f>
        <v>1</v>
      </c>
      <c r="F14" s="3">
        <f>MOD(A14,[0]!frequence8)</f>
        <v>1</v>
      </c>
      <c r="G14" s="4">
        <f aca="true" t="shared" si="1" ref="G14:G45">IF(F14,IF(E14,G13+semaine2,(G13+semaine2)*coefficient2+coefficient6),(G13+semaine1)*coefficient4+coefficient8)</f>
        <v>420.7</v>
      </c>
    </row>
    <row r="15" spans="1:7" ht="12.75">
      <c r="A15" s="3">
        <v>2</v>
      </c>
      <c r="B15" s="3">
        <f>MOD(A15,[0]!frequence5)</f>
        <v>2</v>
      </c>
      <c r="C15" s="3">
        <f>MOD(A15,[0]!frequence7)</f>
        <v>2</v>
      </c>
      <c r="D15" s="4">
        <f t="shared" si="0"/>
        <v>417.20000000000005</v>
      </c>
      <c r="E15" s="3">
        <f>MOD(A15,[0]!frequence6)</f>
        <v>2</v>
      </c>
      <c r="F15" s="3">
        <f>MOD(A15,[0]!frequence8)</f>
        <v>2</v>
      </c>
      <c r="G15" s="4">
        <f t="shared" si="1"/>
        <v>421.4</v>
      </c>
    </row>
    <row r="16" spans="1:7" ht="12.75">
      <c r="A16" s="3">
        <v>3</v>
      </c>
      <c r="B16" s="3">
        <f>MOD(A16,[0]!frequence5)</f>
        <v>3</v>
      </c>
      <c r="C16" s="3">
        <f>MOD(A16,[0]!frequence7)</f>
        <v>3</v>
      </c>
      <c r="D16" s="4">
        <f t="shared" si="0"/>
        <v>415.80000000000007</v>
      </c>
      <c r="E16" s="3">
        <f>MOD(A16,[0]!frequence6)</f>
        <v>3</v>
      </c>
      <c r="F16" s="3">
        <f>MOD(A16,[0]!frequence8)</f>
        <v>3</v>
      </c>
      <c r="G16" s="4">
        <f t="shared" si="1"/>
        <v>422.09999999999997</v>
      </c>
    </row>
    <row r="17" spans="1:7" ht="12.75">
      <c r="A17" s="3">
        <v>4</v>
      </c>
      <c r="B17" s="3">
        <f>MOD(A17,[0]!frequence5)</f>
        <v>0</v>
      </c>
      <c r="C17" s="3">
        <f>MOD(A17,[0]!frequence7)</f>
        <v>4</v>
      </c>
      <c r="D17" s="4">
        <f t="shared" si="0"/>
        <v>414.68000000000006</v>
      </c>
      <c r="E17" s="3">
        <f>MOD(A17,[0]!frequence6)</f>
        <v>0</v>
      </c>
      <c r="F17" s="3">
        <f>MOD(A17,[0]!frequence8)</f>
        <v>4</v>
      </c>
      <c r="G17" s="4">
        <f t="shared" si="1"/>
        <v>422.6599999999999</v>
      </c>
    </row>
    <row r="18" spans="1:7" ht="12.75">
      <c r="A18" s="3">
        <v>5</v>
      </c>
      <c r="B18" s="3">
        <f>MOD(A18,[0]!frequence5)</f>
        <v>1</v>
      </c>
      <c r="C18" s="3">
        <f>MOD(A18,[0]!frequence7)</f>
        <v>5</v>
      </c>
      <c r="D18" s="4">
        <f t="shared" si="0"/>
        <v>413.2800000000001</v>
      </c>
      <c r="E18" s="3">
        <f>MOD(A18,[0]!frequence6)</f>
        <v>1</v>
      </c>
      <c r="F18" s="3">
        <f>MOD(A18,[0]!frequence8)</f>
        <v>5</v>
      </c>
      <c r="G18" s="4">
        <f t="shared" si="1"/>
        <v>423.3599999999999</v>
      </c>
    </row>
    <row r="19" spans="1:7" ht="12.75">
      <c r="A19" s="3">
        <v>6</v>
      </c>
      <c r="B19" s="3">
        <f>MOD(A19,[0]!frequence5)</f>
        <v>2</v>
      </c>
      <c r="C19" s="3">
        <f>MOD(A19,[0]!frequence7)</f>
        <v>6</v>
      </c>
      <c r="D19" s="4">
        <f t="shared" si="0"/>
        <v>411.8800000000001</v>
      </c>
      <c r="E19" s="3">
        <f>MOD(A19,[0]!frequence6)</f>
        <v>2</v>
      </c>
      <c r="F19" s="3">
        <f>MOD(A19,[0]!frequence8)</f>
        <v>6</v>
      </c>
      <c r="G19" s="4">
        <f t="shared" si="1"/>
        <v>424.0599999999999</v>
      </c>
    </row>
    <row r="20" spans="1:7" ht="12.75">
      <c r="A20" s="3">
        <v>7</v>
      </c>
      <c r="B20" s="3">
        <f>MOD(A20,[0]!frequence5)</f>
        <v>3</v>
      </c>
      <c r="C20" s="3">
        <f>MOD(A20,[0]!frequence7)</f>
        <v>7</v>
      </c>
      <c r="D20" s="4">
        <f t="shared" si="0"/>
        <v>410.48000000000013</v>
      </c>
      <c r="E20" s="3">
        <f>MOD(A20,[0]!frequence6)</f>
        <v>3</v>
      </c>
      <c r="F20" s="3">
        <f>MOD(A20,[0]!frequence8)</f>
        <v>7</v>
      </c>
      <c r="G20" s="4">
        <f t="shared" si="1"/>
        <v>424.7599999999999</v>
      </c>
    </row>
    <row r="21" spans="1:7" ht="12.75">
      <c r="A21" s="3">
        <v>8</v>
      </c>
      <c r="B21" s="3">
        <f>MOD(A21,[0]!frequence5)</f>
        <v>0</v>
      </c>
      <c r="C21" s="3">
        <f>MOD(A21,[0]!frequence7)</f>
        <v>8</v>
      </c>
      <c r="D21" s="4">
        <f t="shared" si="0"/>
        <v>409.62600000000015</v>
      </c>
      <c r="E21" s="3">
        <f>MOD(A21,[0]!frequence6)</f>
        <v>0</v>
      </c>
      <c r="F21" s="3">
        <f>MOD(A21,[0]!frequence8)</f>
        <v>8</v>
      </c>
      <c r="G21" s="4">
        <f t="shared" si="1"/>
        <v>425.18699999999984</v>
      </c>
    </row>
    <row r="22" spans="1:7" ht="12.75">
      <c r="A22" s="3">
        <v>9</v>
      </c>
      <c r="B22" s="3">
        <f>MOD(A22,[0]!frequence5)</f>
        <v>1</v>
      </c>
      <c r="C22" s="3">
        <f>MOD(A22,[0]!frequence7)</f>
        <v>9</v>
      </c>
      <c r="D22" s="4">
        <f t="shared" si="0"/>
        <v>408.22600000000017</v>
      </c>
      <c r="E22" s="3">
        <f>MOD(A22,[0]!frequence6)</f>
        <v>1</v>
      </c>
      <c r="F22" s="3">
        <f>MOD(A22,[0]!frequence8)</f>
        <v>9</v>
      </c>
      <c r="G22" s="4">
        <f t="shared" si="1"/>
        <v>425.88699999999983</v>
      </c>
    </row>
    <row r="23" spans="1:7" ht="12.75">
      <c r="A23" s="3">
        <v>10</v>
      </c>
      <c r="B23" s="3">
        <f>MOD(A23,[0]!frequence5)</f>
        <v>2</v>
      </c>
      <c r="C23" s="3">
        <f>MOD(A23,[0]!frequence7)</f>
        <v>10</v>
      </c>
      <c r="D23" s="4">
        <f t="shared" si="0"/>
        <v>406.8260000000002</v>
      </c>
      <c r="E23" s="3">
        <f>MOD(A23,[0]!frequence6)</f>
        <v>2</v>
      </c>
      <c r="F23" s="3">
        <f>MOD(A23,[0]!frequence8)</f>
        <v>10</v>
      </c>
      <c r="G23" s="4">
        <f t="shared" si="1"/>
        <v>426.5869999999998</v>
      </c>
    </row>
    <row r="24" spans="1:7" ht="12.75">
      <c r="A24" s="3">
        <v>11</v>
      </c>
      <c r="B24" s="3">
        <f>MOD(A24,[0]!frequence5)</f>
        <v>3</v>
      </c>
      <c r="C24" s="3">
        <f>MOD(A24,[0]!frequence7)</f>
        <v>11</v>
      </c>
      <c r="D24" s="4">
        <f t="shared" si="0"/>
        <v>405.4260000000002</v>
      </c>
      <c r="E24" s="3">
        <f>MOD(A24,[0]!frequence6)</f>
        <v>3</v>
      </c>
      <c r="F24" s="3">
        <f>MOD(A24,[0]!frequence8)</f>
        <v>11</v>
      </c>
      <c r="G24" s="4">
        <f t="shared" si="1"/>
        <v>427.2869999999998</v>
      </c>
    </row>
    <row r="25" spans="1:7" ht="12.75">
      <c r="A25" s="3">
        <v>12</v>
      </c>
      <c r="B25" s="3">
        <f>MOD(A25,[0]!frequence5)</f>
        <v>0</v>
      </c>
      <c r="C25" s="3">
        <f>MOD(A25,[0]!frequence7)</f>
        <v>12</v>
      </c>
      <c r="D25" s="4">
        <f t="shared" si="0"/>
        <v>404.82470000000023</v>
      </c>
      <c r="E25" s="3">
        <f>MOD(A25,[0]!frequence6)</f>
        <v>0</v>
      </c>
      <c r="F25" s="3">
        <f>MOD(A25,[0]!frequence8)</f>
        <v>12</v>
      </c>
      <c r="G25" s="4">
        <f t="shared" si="1"/>
        <v>427.58764999999977</v>
      </c>
    </row>
    <row r="26" spans="1:7" ht="12.75">
      <c r="A26" s="3">
        <v>13</v>
      </c>
      <c r="B26" s="3">
        <f>MOD(A26,[0]!frequence5)</f>
        <v>1</v>
      </c>
      <c r="C26" s="3">
        <f>MOD(A26,[0]!frequence7)</f>
        <v>13</v>
      </c>
      <c r="D26" s="4">
        <f t="shared" si="0"/>
        <v>403.42470000000026</v>
      </c>
      <c r="E26" s="3">
        <f>MOD(A26,[0]!frequence6)</f>
        <v>1</v>
      </c>
      <c r="F26" s="3">
        <f>MOD(A26,[0]!frequence8)</f>
        <v>13</v>
      </c>
      <c r="G26" s="4">
        <f t="shared" si="1"/>
        <v>428.28764999999976</v>
      </c>
    </row>
    <row r="27" spans="1:7" ht="12.75">
      <c r="A27" s="3">
        <v>14</v>
      </c>
      <c r="B27" s="3">
        <f>MOD(A27,[0]!frequence5)</f>
        <v>2</v>
      </c>
      <c r="C27" s="3">
        <f>MOD(A27,[0]!frequence7)</f>
        <v>14</v>
      </c>
      <c r="D27" s="4">
        <f t="shared" si="0"/>
        <v>402.0247000000003</v>
      </c>
      <c r="E27" s="3">
        <f>MOD(A27,[0]!frequence6)</f>
        <v>2</v>
      </c>
      <c r="F27" s="3">
        <f>MOD(A27,[0]!frequence8)</f>
        <v>14</v>
      </c>
      <c r="G27" s="4">
        <f t="shared" si="1"/>
        <v>428.98764999999975</v>
      </c>
    </row>
    <row r="28" spans="1:7" ht="12.75">
      <c r="A28" s="3">
        <v>15</v>
      </c>
      <c r="B28" s="3">
        <f>MOD(A28,[0]!frequence5)</f>
        <v>3</v>
      </c>
      <c r="C28" s="3">
        <f>MOD(A28,[0]!frequence7)</f>
        <v>15</v>
      </c>
      <c r="D28" s="4">
        <f t="shared" si="0"/>
        <v>400.6247000000003</v>
      </c>
      <c r="E28" s="3">
        <f>MOD(A28,[0]!frequence6)</f>
        <v>3</v>
      </c>
      <c r="F28" s="3">
        <f>MOD(A28,[0]!frequence8)</f>
        <v>15</v>
      </c>
      <c r="G28" s="4">
        <f t="shared" si="1"/>
        <v>429.68764999999973</v>
      </c>
    </row>
    <row r="29" spans="1:7" ht="12.75">
      <c r="A29" s="3">
        <v>16</v>
      </c>
      <c r="B29" s="3">
        <f>MOD(A29,[0]!frequence5)</f>
        <v>0</v>
      </c>
      <c r="C29" s="3">
        <f>MOD(A29,[0]!frequence7)</f>
        <v>16</v>
      </c>
      <c r="D29" s="4">
        <f t="shared" si="0"/>
        <v>400.2634650000003</v>
      </c>
      <c r="E29" s="3">
        <f>MOD(A29,[0]!frequence6)</f>
        <v>0</v>
      </c>
      <c r="F29" s="3">
        <f>MOD(A29,[0]!frequence8)</f>
        <v>16</v>
      </c>
      <c r="G29" s="4">
        <f t="shared" si="1"/>
        <v>429.8682674999997</v>
      </c>
    </row>
    <row r="30" spans="1:7" ht="12.75">
      <c r="A30" s="3">
        <v>17</v>
      </c>
      <c r="B30" s="3">
        <f>MOD(A30,[0]!frequence5)</f>
        <v>1</v>
      </c>
      <c r="C30" s="3">
        <f>MOD(A30,[0]!frequence7)</f>
        <v>17</v>
      </c>
      <c r="D30" s="4">
        <f t="shared" si="0"/>
        <v>398.8634650000003</v>
      </c>
      <c r="E30" s="3">
        <f>MOD(A30,[0]!frequence6)</f>
        <v>1</v>
      </c>
      <c r="F30" s="3">
        <f>MOD(A30,[0]!frequence8)</f>
        <v>17</v>
      </c>
      <c r="G30" s="4">
        <f t="shared" si="1"/>
        <v>430.5682674999997</v>
      </c>
    </row>
    <row r="31" spans="1:7" ht="12.75">
      <c r="A31" s="3">
        <v>18</v>
      </c>
      <c r="B31" s="3">
        <f>MOD(A31,[0]!frequence5)</f>
        <v>2</v>
      </c>
      <c r="C31" s="3">
        <f>MOD(A31,[0]!frequence7)</f>
        <v>18</v>
      </c>
      <c r="D31" s="4">
        <f t="shared" si="0"/>
        <v>397.4634650000003</v>
      </c>
      <c r="E31" s="3">
        <f>MOD(A31,[0]!frequence6)</f>
        <v>2</v>
      </c>
      <c r="F31" s="3">
        <f>MOD(A31,[0]!frequence8)</f>
        <v>18</v>
      </c>
      <c r="G31" s="4">
        <f t="shared" si="1"/>
        <v>431.2682674999997</v>
      </c>
    </row>
    <row r="32" spans="1:7" ht="12.75">
      <c r="A32" s="3">
        <v>19</v>
      </c>
      <c r="B32" s="3">
        <f>MOD(A32,[0]!frequence5)</f>
        <v>3</v>
      </c>
      <c r="C32" s="3">
        <f>MOD(A32,[0]!frequence7)</f>
        <v>19</v>
      </c>
      <c r="D32" s="4">
        <f t="shared" si="0"/>
        <v>396.06346500000035</v>
      </c>
      <c r="E32" s="3">
        <f>MOD(A32,[0]!frequence6)</f>
        <v>3</v>
      </c>
      <c r="F32" s="3">
        <f>MOD(A32,[0]!frequence8)</f>
        <v>19</v>
      </c>
      <c r="G32" s="4">
        <f t="shared" si="1"/>
        <v>431.9682674999997</v>
      </c>
    </row>
    <row r="33" spans="1:7" ht="12.75">
      <c r="A33" s="3">
        <v>20</v>
      </c>
      <c r="B33" s="3">
        <f>MOD(A33,[0]!frequence5)</f>
        <v>0</v>
      </c>
      <c r="C33" s="3">
        <f>MOD(A33,[0]!frequence7)</f>
        <v>20</v>
      </c>
      <c r="D33" s="4">
        <f t="shared" si="0"/>
        <v>395.9302917500003</v>
      </c>
      <c r="E33" s="3">
        <f>MOD(A33,[0]!frequence6)</f>
        <v>0</v>
      </c>
      <c r="F33" s="3">
        <f>MOD(A33,[0]!frequence8)</f>
        <v>20</v>
      </c>
      <c r="G33" s="4">
        <f t="shared" si="1"/>
        <v>432.0348541249997</v>
      </c>
    </row>
    <row r="34" spans="1:7" ht="12.75">
      <c r="A34" s="3">
        <v>21</v>
      </c>
      <c r="B34" s="3">
        <f>MOD(A34,[0]!frequence5)</f>
        <v>1</v>
      </c>
      <c r="C34" s="3">
        <f>MOD(A34,[0]!frequence7)</f>
        <v>21</v>
      </c>
      <c r="D34" s="4">
        <f t="shared" si="0"/>
        <v>394.53029175000034</v>
      </c>
      <c r="E34" s="3">
        <f>MOD(A34,[0]!frequence6)</f>
        <v>1</v>
      </c>
      <c r="F34" s="3">
        <f>MOD(A34,[0]!frequence8)</f>
        <v>21</v>
      </c>
      <c r="G34" s="4">
        <f t="shared" si="1"/>
        <v>432.7348541249997</v>
      </c>
    </row>
    <row r="35" spans="1:7" ht="12.75">
      <c r="A35" s="3">
        <v>22</v>
      </c>
      <c r="B35" s="3">
        <f>MOD(A35,[0]!frequence5)</f>
        <v>2</v>
      </c>
      <c r="C35" s="3">
        <f>MOD(A35,[0]!frequence7)</f>
        <v>22</v>
      </c>
      <c r="D35" s="4">
        <f t="shared" si="0"/>
        <v>393.13029175000037</v>
      </c>
      <c r="E35" s="3">
        <f>MOD(A35,[0]!frequence6)</f>
        <v>2</v>
      </c>
      <c r="F35" s="3">
        <f>MOD(A35,[0]!frequence8)</f>
        <v>22</v>
      </c>
      <c r="G35" s="4">
        <f t="shared" si="1"/>
        <v>433.4348541249997</v>
      </c>
    </row>
    <row r="36" spans="1:7" ht="12.75">
      <c r="A36" s="3">
        <v>23</v>
      </c>
      <c r="B36" s="3">
        <f>MOD(A36,[0]!frequence5)</f>
        <v>3</v>
      </c>
      <c r="C36" s="3">
        <f>MOD(A36,[0]!frequence7)</f>
        <v>23</v>
      </c>
      <c r="D36" s="4">
        <f t="shared" si="0"/>
        <v>391.7302917500004</v>
      </c>
      <c r="E36" s="3">
        <f>MOD(A36,[0]!frequence6)</f>
        <v>3</v>
      </c>
      <c r="F36" s="3">
        <f>MOD(A36,[0]!frequence8)</f>
        <v>23</v>
      </c>
      <c r="G36" s="4">
        <f t="shared" si="1"/>
        <v>434.13485412499966</v>
      </c>
    </row>
    <row r="37" spans="1:7" ht="12.75">
      <c r="A37" s="3">
        <v>24</v>
      </c>
      <c r="B37" s="3">
        <f>MOD(A37,[0]!frequence5)</f>
        <v>0</v>
      </c>
      <c r="C37" s="3">
        <f>MOD(A37,[0]!frequence7)</f>
        <v>24</v>
      </c>
      <c r="D37" s="4">
        <f t="shared" si="0"/>
        <v>391.8137771625004</v>
      </c>
      <c r="E37" s="3">
        <f>MOD(A37,[0]!frequence6)</f>
        <v>0</v>
      </c>
      <c r="F37" s="3">
        <f>MOD(A37,[0]!frequence8)</f>
        <v>24</v>
      </c>
      <c r="G37" s="4">
        <f t="shared" si="1"/>
        <v>434.09311141874963</v>
      </c>
    </row>
    <row r="38" spans="1:7" ht="12.75">
      <c r="A38" s="3">
        <v>25</v>
      </c>
      <c r="B38" s="3">
        <f>MOD(A38,[0]!frequence5)</f>
        <v>1</v>
      </c>
      <c r="C38" s="3">
        <f>MOD(A38,[0]!frequence7)</f>
        <v>25</v>
      </c>
      <c r="D38" s="4">
        <f t="shared" si="0"/>
        <v>390.4137771625004</v>
      </c>
      <c r="E38" s="3">
        <f>MOD(A38,[0]!frequence6)</f>
        <v>1</v>
      </c>
      <c r="F38" s="3">
        <f>MOD(A38,[0]!frequence8)</f>
        <v>25</v>
      </c>
      <c r="G38" s="4">
        <f t="shared" si="1"/>
        <v>434.7931114187496</v>
      </c>
    </row>
    <row r="39" spans="1:7" ht="12.75">
      <c r="A39" s="3">
        <v>26</v>
      </c>
      <c r="B39" s="3">
        <f>MOD(A39,[0]!frequence5)</f>
        <v>2</v>
      </c>
      <c r="C39" s="3">
        <f>MOD(A39,[0]!frequence7)</f>
        <v>0</v>
      </c>
      <c r="D39" s="4">
        <f t="shared" si="0"/>
        <v>404.5068885812502</v>
      </c>
      <c r="E39" s="3">
        <f>MOD(A39,[0]!frequence6)</f>
        <v>2</v>
      </c>
      <c r="F39" s="3">
        <f>MOD(A39,[0]!frequence8)</f>
        <v>0</v>
      </c>
      <c r="G39" s="4">
        <f t="shared" si="1"/>
        <v>426.6965557093748</v>
      </c>
    </row>
    <row r="40" spans="1:7" ht="12.75">
      <c r="A40" s="3">
        <v>27</v>
      </c>
      <c r="B40" s="3">
        <f>MOD(A40,[0]!frequence5)</f>
        <v>3</v>
      </c>
      <c r="C40" s="3">
        <f>MOD(A40,[0]!frequence7)</f>
        <v>1</v>
      </c>
      <c r="D40" s="4">
        <f t="shared" si="0"/>
        <v>403.10688858125025</v>
      </c>
      <c r="E40" s="3">
        <f>MOD(A40,[0]!frequence6)</f>
        <v>3</v>
      </c>
      <c r="F40" s="3">
        <f>MOD(A40,[0]!frequence8)</f>
        <v>1</v>
      </c>
      <c r="G40" s="4">
        <f t="shared" si="1"/>
        <v>427.3965557093748</v>
      </c>
    </row>
    <row r="41" spans="1:7" ht="12.75">
      <c r="A41" s="3">
        <v>28</v>
      </c>
      <c r="B41" s="3">
        <f>MOD(A41,[0]!frequence5)</f>
        <v>0</v>
      </c>
      <c r="C41" s="3">
        <f>MOD(A41,[0]!frequence7)</f>
        <v>2</v>
      </c>
      <c r="D41" s="4">
        <f t="shared" si="0"/>
        <v>402.6215441521877</v>
      </c>
      <c r="E41" s="3">
        <f>MOD(A41,[0]!frequence6)</f>
        <v>0</v>
      </c>
      <c r="F41" s="3">
        <f>MOD(A41,[0]!frequence8)</f>
        <v>2</v>
      </c>
      <c r="G41" s="4">
        <f t="shared" si="1"/>
        <v>427.69172792390606</v>
      </c>
    </row>
    <row r="42" spans="1:7" ht="12.75">
      <c r="A42" s="3">
        <v>29</v>
      </c>
      <c r="B42" s="3">
        <f>MOD(A42,[0]!frequence5)</f>
        <v>1</v>
      </c>
      <c r="C42" s="3">
        <f>MOD(A42,[0]!frequence7)</f>
        <v>3</v>
      </c>
      <c r="D42" s="4">
        <f t="shared" si="0"/>
        <v>401.22154415218773</v>
      </c>
      <c r="E42" s="3">
        <f>MOD(A42,[0]!frequence6)</f>
        <v>1</v>
      </c>
      <c r="F42" s="3">
        <f>MOD(A42,[0]!frequence8)</f>
        <v>3</v>
      </c>
      <c r="G42" s="4">
        <f t="shared" si="1"/>
        <v>428.39172792390605</v>
      </c>
    </row>
    <row r="43" spans="1:7" ht="12.75">
      <c r="A43" s="3">
        <v>30</v>
      </c>
      <c r="B43" s="3">
        <f>MOD(A43,[0]!frequence5)</f>
        <v>2</v>
      </c>
      <c r="C43" s="3">
        <f>MOD(A43,[0]!frequence7)</f>
        <v>4</v>
      </c>
      <c r="D43" s="4">
        <f t="shared" si="0"/>
        <v>399.82154415218776</v>
      </c>
      <c r="E43" s="3">
        <f>MOD(A43,[0]!frequence6)</f>
        <v>2</v>
      </c>
      <c r="F43" s="3">
        <f>MOD(A43,[0]!frequence8)</f>
        <v>4</v>
      </c>
      <c r="G43" s="4">
        <f t="shared" si="1"/>
        <v>429.09172792390603</v>
      </c>
    </row>
    <row r="44" spans="1:7" ht="12.75">
      <c r="A44" s="3">
        <v>31</v>
      </c>
      <c r="B44" s="3">
        <f>MOD(A44,[0]!frequence5)</f>
        <v>3</v>
      </c>
      <c r="C44" s="3">
        <f>MOD(A44,[0]!frequence7)</f>
        <v>5</v>
      </c>
      <c r="D44" s="4">
        <f t="shared" si="0"/>
        <v>398.4215441521878</v>
      </c>
      <c r="E44" s="3">
        <f>MOD(A44,[0]!frequence6)</f>
        <v>3</v>
      </c>
      <c r="F44" s="3">
        <f>MOD(A44,[0]!frequence8)</f>
        <v>5</v>
      </c>
      <c r="G44" s="4">
        <f t="shared" si="1"/>
        <v>429.791727923906</v>
      </c>
    </row>
    <row r="45" spans="1:7" ht="12.75">
      <c r="A45" s="3">
        <v>32</v>
      </c>
      <c r="B45" s="3">
        <f>MOD(A45,[0]!frequence5)</f>
        <v>0</v>
      </c>
      <c r="C45" s="3">
        <f>MOD(A45,[0]!frequence7)</f>
        <v>6</v>
      </c>
      <c r="D45" s="4">
        <f t="shared" si="0"/>
        <v>398.1704669445784</v>
      </c>
      <c r="E45" s="3">
        <f>MOD(A45,[0]!frequence6)</f>
        <v>0</v>
      </c>
      <c r="F45" s="3">
        <f>MOD(A45,[0]!frequence8)</f>
        <v>6</v>
      </c>
      <c r="G45" s="4">
        <f t="shared" si="1"/>
        <v>429.9671415277107</v>
      </c>
    </row>
    <row r="46" spans="1:7" ht="12.75">
      <c r="A46" s="3">
        <v>33</v>
      </c>
      <c r="B46" s="3">
        <f>MOD(A46,[0]!frequence5)</f>
        <v>1</v>
      </c>
      <c r="C46" s="3">
        <f>MOD(A46,[0]!frequence7)</f>
        <v>7</v>
      </c>
      <c r="D46" s="4">
        <f aca="true" t="shared" si="2" ref="D46:D77">IF(C46,IF(B46,D45+semaine1,(D45+semaine1)*coefficient1+coefficient5),(D45+semaine1)*coefficient3+coefficient7)</f>
        <v>396.7704669445784</v>
      </c>
      <c r="E46" s="3">
        <f>MOD(A46,[0]!frequence6)</f>
        <v>1</v>
      </c>
      <c r="F46" s="3">
        <f>MOD(A46,[0]!frequence8)</f>
        <v>7</v>
      </c>
      <c r="G46" s="4">
        <f aca="true" t="shared" si="3" ref="G46:G77">IF(F46,IF(E46,G45+semaine2,(G45+semaine2)*coefficient2+coefficient6),(G45+semaine1)*coefficient4+coefficient8)</f>
        <v>430.66714152771067</v>
      </c>
    </row>
    <row r="47" spans="1:7" ht="12.75">
      <c r="A47" s="3">
        <v>34</v>
      </c>
      <c r="B47" s="3">
        <f>MOD(A47,[0]!frequence5)</f>
        <v>2</v>
      </c>
      <c r="C47" s="3">
        <f>MOD(A47,[0]!frequence7)</f>
        <v>8</v>
      </c>
      <c r="D47" s="4">
        <f t="shared" si="2"/>
        <v>395.3704669445784</v>
      </c>
      <c r="E47" s="3">
        <f>MOD(A47,[0]!frequence6)</f>
        <v>2</v>
      </c>
      <c r="F47" s="3">
        <f>MOD(A47,[0]!frequence8)</f>
        <v>8</v>
      </c>
      <c r="G47" s="4">
        <f t="shared" si="3"/>
        <v>431.36714152771066</v>
      </c>
    </row>
    <row r="48" spans="1:7" ht="12.75">
      <c r="A48" s="3">
        <v>35</v>
      </c>
      <c r="B48" s="3">
        <f>MOD(A48,[0]!frequence5)</f>
        <v>3</v>
      </c>
      <c r="C48" s="3">
        <f>MOD(A48,[0]!frequence7)</f>
        <v>9</v>
      </c>
      <c r="D48" s="4">
        <f t="shared" si="2"/>
        <v>393.97046694457845</v>
      </c>
      <c r="E48" s="3">
        <f>MOD(A48,[0]!frequence6)</f>
        <v>3</v>
      </c>
      <c r="F48" s="3">
        <f>MOD(A48,[0]!frequence8)</f>
        <v>9</v>
      </c>
      <c r="G48" s="4">
        <f t="shared" si="3"/>
        <v>432.06714152771065</v>
      </c>
    </row>
    <row r="49" spans="1:7" ht="12.75">
      <c r="A49" s="3">
        <v>36</v>
      </c>
      <c r="B49" s="3">
        <f>MOD(A49,[0]!frequence5)</f>
        <v>0</v>
      </c>
      <c r="C49" s="3">
        <f>MOD(A49,[0]!frequence7)</f>
        <v>10</v>
      </c>
      <c r="D49" s="4">
        <f t="shared" si="2"/>
        <v>393.9419435973495</v>
      </c>
      <c r="E49" s="3">
        <f>MOD(A49,[0]!frequence6)</f>
        <v>0</v>
      </c>
      <c r="F49" s="3">
        <f>MOD(A49,[0]!frequence8)</f>
        <v>10</v>
      </c>
      <c r="G49" s="4">
        <f t="shared" si="3"/>
        <v>432.1287844513251</v>
      </c>
    </row>
    <row r="50" spans="1:7" ht="12.75">
      <c r="A50" s="3">
        <v>37</v>
      </c>
      <c r="B50" s="3">
        <f>MOD(A50,[0]!frequence5)</f>
        <v>1</v>
      </c>
      <c r="C50" s="3">
        <f>MOD(A50,[0]!frequence7)</f>
        <v>11</v>
      </c>
      <c r="D50" s="4">
        <f t="shared" si="2"/>
        <v>392.54194359734953</v>
      </c>
      <c r="E50" s="3">
        <f>MOD(A50,[0]!frequence6)</f>
        <v>1</v>
      </c>
      <c r="F50" s="3">
        <f>MOD(A50,[0]!frequence8)</f>
        <v>11</v>
      </c>
      <c r="G50" s="4">
        <f t="shared" si="3"/>
        <v>432.8287844513251</v>
      </c>
    </row>
    <row r="51" spans="1:7" ht="12.75">
      <c r="A51" s="3">
        <v>38</v>
      </c>
      <c r="B51" s="3">
        <f>MOD(A51,[0]!frequence5)</f>
        <v>2</v>
      </c>
      <c r="C51" s="3">
        <f>MOD(A51,[0]!frequence7)</f>
        <v>12</v>
      </c>
      <c r="D51" s="4">
        <f t="shared" si="2"/>
        <v>391.14194359734955</v>
      </c>
      <c r="E51" s="3">
        <f>MOD(A51,[0]!frequence6)</f>
        <v>2</v>
      </c>
      <c r="F51" s="3">
        <f>MOD(A51,[0]!frequence8)</f>
        <v>12</v>
      </c>
      <c r="G51" s="4">
        <f t="shared" si="3"/>
        <v>433.52878445132507</v>
      </c>
    </row>
    <row r="52" spans="1:7" ht="12.75">
      <c r="A52" s="3">
        <v>39</v>
      </c>
      <c r="B52" s="3">
        <f>MOD(A52,[0]!frequence5)</f>
        <v>3</v>
      </c>
      <c r="C52" s="3">
        <f>MOD(A52,[0]!frequence7)</f>
        <v>13</v>
      </c>
      <c r="D52" s="4">
        <f t="shared" si="2"/>
        <v>389.7419435973496</v>
      </c>
      <c r="E52" s="3">
        <f>MOD(A52,[0]!frequence6)</f>
        <v>3</v>
      </c>
      <c r="F52" s="3">
        <f>MOD(A52,[0]!frequence8)</f>
        <v>13</v>
      </c>
      <c r="G52" s="4">
        <f t="shared" si="3"/>
        <v>434.22878445132505</v>
      </c>
    </row>
    <row r="53" spans="1:7" ht="12.75">
      <c r="A53" s="3">
        <v>40</v>
      </c>
      <c r="B53" s="3">
        <f>MOD(A53,[0]!frequence5)</f>
        <v>0</v>
      </c>
      <c r="C53" s="3">
        <f>MOD(A53,[0]!frequence7)</f>
        <v>14</v>
      </c>
      <c r="D53" s="4">
        <f t="shared" si="2"/>
        <v>389.9248464174821</v>
      </c>
      <c r="E53" s="3">
        <f>MOD(A53,[0]!frequence6)</f>
        <v>0</v>
      </c>
      <c r="F53" s="3">
        <f>MOD(A53,[0]!frequence8)</f>
        <v>14</v>
      </c>
      <c r="G53" s="4">
        <f t="shared" si="3"/>
        <v>434.1823452287588</v>
      </c>
    </row>
    <row r="54" spans="1:7" ht="12.75">
      <c r="A54" s="3">
        <v>41</v>
      </c>
      <c r="B54" s="3">
        <f>MOD(A54,[0]!frequence5)</f>
        <v>1</v>
      </c>
      <c r="C54" s="3">
        <f>MOD(A54,[0]!frequence7)</f>
        <v>15</v>
      </c>
      <c r="D54" s="4">
        <f t="shared" si="2"/>
        <v>388.52484641748214</v>
      </c>
      <c r="E54" s="3">
        <f>MOD(A54,[0]!frequence6)</f>
        <v>1</v>
      </c>
      <c r="F54" s="3">
        <f>MOD(A54,[0]!frequence8)</f>
        <v>15</v>
      </c>
      <c r="G54" s="4">
        <f t="shared" si="3"/>
        <v>434.88234522875877</v>
      </c>
    </row>
    <row r="55" spans="1:7" ht="12.75">
      <c r="A55" s="3">
        <v>42</v>
      </c>
      <c r="B55" s="3">
        <f>MOD(A55,[0]!frequence5)</f>
        <v>2</v>
      </c>
      <c r="C55" s="3">
        <f>MOD(A55,[0]!frequence7)</f>
        <v>16</v>
      </c>
      <c r="D55" s="4">
        <f t="shared" si="2"/>
        <v>387.12484641748216</v>
      </c>
      <c r="E55" s="3">
        <f>MOD(A55,[0]!frequence6)</f>
        <v>2</v>
      </c>
      <c r="F55" s="3">
        <f>MOD(A55,[0]!frequence8)</f>
        <v>16</v>
      </c>
      <c r="G55" s="4">
        <f t="shared" si="3"/>
        <v>435.58234522875875</v>
      </c>
    </row>
    <row r="56" spans="1:7" ht="12.75">
      <c r="A56" s="3">
        <v>43</v>
      </c>
      <c r="B56" s="3">
        <f>MOD(A56,[0]!frequence5)</f>
        <v>3</v>
      </c>
      <c r="C56" s="3">
        <f>MOD(A56,[0]!frequence7)</f>
        <v>17</v>
      </c>
      <c r="D56" s="4">
        <f t="shared" si="2"/>
        <v>385.7248464174822</v>
      </c>
      <c r="E56" s="3">
        <f>MOD(A56,[0]!frequence6)</f>
        <v>3</v>
      </c>
      <c r="F56" s="3">
        <f>MOD(A56,[0]!frequence8)</f>
        <v>17</v>
      </c>
      <c r="G56" s="4">
        <f t="shared" si="3"/>
        <v>436.28234522875874</v>
      </c>
    </row>
    <row r="57" spans="1:7" ht="12.75">
      <c r="A57" s="3">
        <v>44</v>
      </c>
      <c r="B57" s="3">
        <f>MOD(A57,[0]!frequence5)</f>
        <v>0</v>
      </c>
      <c r="C57" s="3">
        <f>MOD(A57,[0]!frequence7)</f>
        <v>18</v>
      </c>
      <c r="D57" s="4">
        <f t="shared" si="2"/>
        <v>386.1086040966081</v>
      </c>
      <c r="E57" s="3">
        <f>MOD(A57,[0]!frequence6)</f>
        <v>0</v>
      </c>
      <c r="F57" s="3">
        <f>MOD(A57,[0]!frequence8)</f>
        <v>18</v>
      </c>
      <c r="G57" s="4">
        <f t="shared" si="3"/>
        <v>436.13322796732075</v>
      </c>
    </row>
    <row r="58" spans="1:7" ht="12.75">
      <c r="A58" s="3">
        <v>45</v>
      </c>
      <c r="B58" s="3">
        <f>MOD(A58,[0]!frequence5)</f>
        <v>1</v>
      </c>
      <c r="C58" s="3">
        <f>MOD(A58,[0]!frequence7)</f>
        <v>19</v>
      </c>
      <c r="D58" s="4">
        <f t="shared" si="2"/>
        <v>384.7086040966081</v>
      </c>
      <c r="E58" s="3">
        <f>MOD(A58,[0]!frequence6)</f>
        <v>1</v>
      </c>
      <c r="F58" s="3">
        <f>MOD(A58,[0]!frequence8)</f>
        <v>19</v>
      </c>
      <c r="G58" s="4">
        <f t="shared" si="3"/>
        <v>436.83322796732074</v>
      </c>
    </row>
    <row r="59" spans="1:7" ht="12.75">
      <c r="A59" s="3">
        <v>46</v>
      </c>
      <c r="B59" s="3">
        <f>MOD(A59,[0]!frequence5)</f>
        <v>2</v>
      </c>
      <c r="C59" s="3">
        <f>MOD(A59,[0]!frequence7)</f>
        <v>20</v>
      </c>
      <c r="D59" s="4">
        <f t="shared" si="2"/>
        <v>383.3086040966081</v>
      </c>
      <c r="E59" s="3">
        <f>MOD(A59,[0]!frequence6)</f>
        <v>2</v>
      </c>
      <c r="F59" s="3">
        <f>MOD(A59,[0]!frequence8)</f>
        <v>20</v>
      </c>
      <c r="G59" s="4">
        <f t="shared" si="3"/>
        <v>437.5332279673207</v>
      </c>
    </row>
    <row r="60" spans="1:7" ht="12.75">
      <c r="A60" s="3">
        <v>47</v>
      </c>
      <c r="B60" s="3">
        <f>MOD(A60,[0]!frequence5)</f>
        <v>3</v>
      </c>
      <c r="C60" s="3">
        <f>MOD(A60,[0]!frequence7)</f>
        <v>21</v>
      </c>
      <c r="D60" s="4">
        <f t="shared" si="2"/>
        <v>381.90860409660814</v>
      </c>
      <c r="E60" s="3">
        <f>MOD(A60,[0]!frequence6)</f>
        <v>3</v>
      </c>
      <c r="F60" s="3">
        <f>MOD(A60,[0]!frequence8)</f>
        <v>21</v>
      </c>
      <c r="G60" s="4">
        <f t="shared" si="3"/>
        <v>438.2332279673207</v>
      </c>
    </row>
    <row r="61" spans="1:7" ht="12.75">
      <c r="A61" s="3">
        <v>48</v>
      </c>
      <c r="B61" s="3">
        <f>MOD(A61,[0]!frequence5)</f>
        <v>0</v>
      </c>
      <c r="C61" s="3">
        <f>MOD(A61,[0]!frequence7)</f>
        <v>22</v>
      </c>
      <c r="D61" s="4">
        <f t="shared" si="2"/>
        <v>382.48317389177777</v>
      </c>
      <c r="E61" s="3">
        <f>MOD(A61,[0]!frequence6)</f>
        <v>0</v>
      </c>
      <c r="F61" s="3">
        <f>MOD(A61,[0]!frequence8)</f>
        <v>22</v>
      </c>
      <c r="G61" s="4">
        <f t="shared" si="3"/>
        <v>437.98656656895463</v>
      </c>
    </row>
    <row r="62" spans="1:7" ht="12.75">
      <c r="A62" s="3">
        <v>49</v>
      </c>
      <c r="B62" s="3">
        <f>MOD(A62,[0]!frequence5)</f>
        <v>1</v>
      </c>
      <c r="C62" s="3">
        <f>MOD(A62,[0]!frequence7)</f>
        <v>23</v>
      </c>
      <c r="D62" s="4">
        <f t="shared" si="2"/>
        <v>381.0831738917778</v>
      </c>
      <c r="E62" s="3">
        <f>MOD(A62,[0]!frequence6)</f>
        <v>1</v>
      </c>
      <c r="F62" s="3">
        <f>MOD(A62,[0]!frequence8)</f>
        <v>23</v>
      </c>
      <c r="G62" s="4">
        <f t="shared" si="3"/>
        <v>438.6865665689546</v>
      </c>
    </row>
    <row r="63" spans="1:7" ht="12.75">
      <c r="A63" s="3">
        <v>50</v>
      </c>
      <c r="B63" s="3">
        <f>MOD(A63,[0]!frequence5)</f>
        <v>2</v>
      </c>
      <c r="C63" s="3">
        <f>MOD(A63,[0]!frequence7)</f>
        <v>24</v>
      </c>
      <c r="D63" s="4">
        <f t="shared" si="2"/>
        <v>379.6831738917778</v>
      </c>
      <c r="E63" s="3">
        <f>MOD(A63,[0]!frequence6)</f>
        <v>2</v>
      </c>
      <c r="F63" s="3">
        <f>MOD(A63,[0]!frequence8)</f>
        <v>24</v>
      </c>
      <c r="G63" s="4">
        <f t="shared" si="3"/>
        <v>439.3865665689546</v>
      </c>
    </row>
    <row r="64" spans="1:7" ht="12.75">
      <c r="A64" s="3">
        <v>51</v>
      </c>
      <c r="B64" s="3">
        <f>MOD(A64,[0]!frequence5)</f>
        <v>3</v>
      </c>
      <c r="C64" s="3">
        <f>MOD(A64,[0]!frequence7)</f>
        <v>25</v>
      </c>
      <c r="D64" s="4">
        <f t="shared" si="2"/>
        <v>378.28317389177784</v>
      </c>
      <c r="E64" s="3">
        <f>MOD(A64,[0]!frequence6)</f>
        <v>3</v>
      </c>
      <c r="F64" s="3">
        <f>MOD(A64,[0]!frequence8)</f>
        <v>25</v>
      </c>
      <c r="G64" s="4">
        <f t="shared" si="3"/>
        <v>440.0865665689546</v>
      </c>
    </row>
    <row r="65" spans="1:7" ht="12.75">
      <c r="A65" s="3">
        <v>52</v>
      </c>
      <c r="B65" s="3">
        <f>MOD(A65,[0]!frequence5)</f>
        <v>0</v>
      </c>
      <c r="C65" s="3">
        <f>MOD(A65,[0]!frequence7)</f>
        <v>0</v>
      </c>
      <c r="D65" s="4">
        <f t="shared" si="2"/>
        <v>398.44158694588896</v>
      </c>
      <c r="E65" s="3">
        <f>MOD(A65,[0]!frequence6)</f>
        <v>0</v>
      </c>
      <c r="F65" s="3">
        <f>MOD(A65,[0]!frequence8)</f>
        <v>0</v>
      </c>
      <c r="G65" s="4">
        <f t="shared" si="3"/>
        <v>429.3432832844773</v>
      </c>
    </row>
    <row r="66" spans="1:7" ht="12.75">
      <c r="A66" s="3">
        <v>53</v>
      </c>
      <c r="B66" s="3">
        <f>MOD(A66,[0]!frequence5)</f>
        <v>1</v>
      </c>
      <c r="C66" s="3">
        <f>MOD(A66,[0]!frequence7)</f>
        <v>1</v>
      </c>
      <c r="D66" s="4">
        <f t="shared" si="2"/>
        <v>397.041586945889</v>
      </c>
      <c r="E66" s="3">
        <f>MOD(A66,[0]!frequence6)</f>
        <v>1</v>
      </c>
      <c r="F66" s="3">
        <f>MOD(A66,[0]!frequence8)</f>
        <v>1</v>
      </c>
      <c r="G66" s="4">
        <f t="shared" si="3"/>
        <v>430.0432832844773</v>
      </c>
    </row>
    <row r="67" spans="1:7" ht="12.75">
      <c r="A67" s="3">
        <v>54</v>
      </c>
      <c r="B67" s="3">
        <f>MOD(A67,[0]!frequence5)</f>
        <v>2</v>
      </c>
      <c r="C67" s="3">
        <f>MOD(A67,[0]!frequence7)</f>
        <v>2</v>
      </c>
      <c r="D67" s="4">
        <f t="shared" si="2"/>
        <v>395.641586945889</v>
      </c>
      <c r="E67" s="3">
        <f>MOD(A67,[0]!frequence6)</f>
        <v>2</v>
      </c>
      <c r="F67" s="3">
        <f>MOD(A67,[0]!frequence8)</f>
        <v>2</v>
      </c>
      <c r="G67" s="4">
        <f t="shared" si="3"/>
        <v>430.7432832844773</v>
      </c>
    </row>
    <row r="68" spans="1:7" ht="12.75">
      <c r="A68" s="3">
        <v>55</v>
      </c>
      <c r="B68" s="3">
        <f>MOD(A68,[0]!frequence5)</f>
        <v>3</v>
      </c>
      <c r="C68" s="3">
        <f>MOD(A68,[0]!frequence7)</f>
        <v>3</v>
      </c>
      <c r="D68" s="4">
        <f t="shared" si="2"/>
        <v>394.241586945889</v>
      </c>
      <c r="E68" s="3">
        <f>MOD(A68,[0]!frequence6)</f>
        <v>3</v>
      </c>
      <c r="F68" s="3">
        <f>MOD(A68,[0]!frequence8)</f>
        <v>3</v>
      </c>
      <c r="G68" s="4">
        <f t="shared" si="3"/>
        <v>431.4432832844773</v>
      </c>
    </row>
    <row r="69" spans="1:7" ht="12.75">
      <c r="A69" s="3">
        <v>56</v>
      </c>
      <c r="B69" s="3">
        <f>MOD(A69,[0]!frequence5)</f>
        <v>0</v>
      </c>
      <c r="C69" s="3">
        <f>MOD(A69,[0]!frequence7)</f>
        <v>4</v>
      </c>
      <c r="D69" s="4">
        <f t="shared" si="2"/>
        <v>394.19950759859455</v>
      </c>
      <c r="E69" s="3">
        <f>MOD(A69,[0]!frequence6)</f>
        <v>0</v>
      </c>
      <c r="F69" s="3">
        <f>MOD(A69,[0]!frequence8)</f>
        <v>4</v>
      </c>
      <c r="G69" s="4">
        <f t="shared" si="3"/>
        <v>431.5361191202534</v>
      </c>
    </row>
    <row r="70" spans="1:7" ht="12.75">
      <c r="A70" s="3">
        <v>57</v>
      </c>
      <c r="B70" s="3">
        <f>MOD(A70,[0]!frequence5)</f>
        <v>1</v>
      </c>
      <c r="C70" s="3">
        <f>MOD(A70,[0]!frequence7)</f>
        <v>5</v>
      </c>
      <c r="D70" s="4">
        <f t="shared" si="2"/>
        <v>392.7995075985946</v>
      </c>
      <c r="E70" s="3">
        <f>MOD(A70,[0]!frequence6)</f>
        <v>1</v>
      </c>
      <c r="F70" s="3">
        <f>MOD(A70,[0]!frequence8)</f>
        <v>5</v>
      </c>
      <c r="G70" s="4">
        <f t="shared" si="3"/>
        <v>432.23611912025336</v>
      </c>
    </row>
    <row r="71" spans="1:7" ht="12.75">
      <c r="A71" s="3">
        <v>58</v>
      </c>
      <c r="B71" s="3">
        <f>MOD(A71,[0]!frequence5)</f>
        <v>2</v>
      </c>
      <c r="C71" s="3">
        <f>MOD(A71,[0]!frequence7)</f>
        <v>6</v>
      </c>
      <c r="D71" s="4">
        <f t="shared" si="2"/>
        <v>391.3995075985946</v>
      </c>
      <c r="E71" s="3">
        <f>MOD(A71,[0]!frequence6)</f>
        <v>2</v>
      </c>
      <c r="F71" s="3">
        <f>MOD(A71,[0]!frequence8)</f>
        <v>6</v>
      </c>
      <c r="G71" s="4">
        <f t="shared" si="3"/>
        <v>432.93611912025335</v>
      </c>
    </row>
    <row r="72" spans="1:7" ht="12.75">
      <c r="A72" s="3">
        <v>59</v>
      </c>
      <c r="B72" s="3">
        <f>MOD(A72,[0]!frequence5)</f>
        <v>3</v>
      </c>
      <c r="C72" s="3">
        <f>MOD(A72,[0]!frequence7)</f>
        <v>7</v>
      </c>
      <c r="D72" s="4">
        <f t="shared" si="2"/>
        <v>389.9995075985946</v>
      </c>
      <c r="E72" s="3">
        <f>MOD(A72,[0]!frequence6)</f>
        <v>3</v>
      </c>
      <c r="F72" s="3">
        <f>MOD(A72,[0]!frequence8)</f>
        <v>7</v>
      </c>
      <c r="G72" s="4">
        <f t="shared" si="3"/>
        <v>433.63611912025334</v>
      </c>
    </row>
    <row r="73" spans="1:7" ht="12.75">
      <c r="A73" s="3">
        <v>60</v>
      </c>
      <c r="B73" s="3">
        <f>MOD(A73,[0]!frequence5)</f>
        <v>0</v>
      </c>
      <c r="C73" s="3">
        <f>MOD(A73,[0]!frequence7)</f>
        <v>8</v>
      </c>
      <c r="D73" s="4">
        <f t="shared" si="2"/>
        <v>390.16953221866487</v>
      </c>
      <c r="E73" s="3">
        <f>MOD(A73,[0]!frequence6)</f>
        <v>0</v>
      </c>
      <c r="F73" s="3">
        <f>MOD(A73,[0]!frequence8)</f>
        <v>8</v>
      </c>
      <c r="G73" s="4">
        <f t="shared" si="3"/>
        <v>433.6193131642406</v>
      </c>
    </row>
    <row r="74" spans="1:7" ht="12.75">
      <c r="A74" s="3">
        <v>61</v>
      </c>
      <c r="B74" s="3">
        <f>MOD(A74,[0]!frequence5)</f>
        <v>1</v>
      </c>
      <c r="C74" s="3">
        <f>MOD(A74,[0]!frequence7)</f>
        <v>9</v>
      </c>
      <c r="D74" s="4">
        <f t="shared" si="2"/>
        <v>388.7695322186649</v>
      </c>
      <c r="E74" s="3">
        <f>MOD(A74,[0]!frequence6)</f>
        <v>1</v>
      </c>
      <c r="F74" s="3">
        <f>MOD(A74,[0]!frequence8)</f>
        <v>9</v>
      </c>
      <c r="G74" s="4">
        <f t="shared" si="3"/>
        <v>434.3193131642406</v>
      </c>
    </row>
    <row r="75" spans="1:7" ht="12.75">
      <c r="A75" s="3">
        <v>62</v>
      </c>
      <c r="B75" s="3">
        <f>MOD(A75,[0]!frequence5)</f>
        <v>2</v>
      </c>
      <c r="C75" s="3">
        <f>MOD(A75,[0]!frequence7)</f>
        <v>10</v>
      </c>
      <c r="D75" s="4">
        <f t="shared" si="2"/>
        <v>387.3695322186649</v>
      </c>
      <c r="E75" s="3">
        <f>MOD(A75,[0]!frequence6)</f>
        <v>2</v>
      </c>
      <c r="F75" s="3">
        <f>MOD(A75,[0]!frequence8)</f>
        <v>10</v>
      </c>
      <c r="G75" s="4">
        <f t="shared" si="3"/>
        <v>435.0193131642406</v>
      </c>
    </row>
    <row r="76" spans="1:7" ht="12.75">
      <c r="A76" s="3">
        <v>63</v>
      </c>
      <c r="B76" s="3">
        <f>MOD(A76,[0]!frequence5)</f>
        <v>3</v>
      </c>
      <c r="C76" s="3">
        <f>MOD(A76,[0]!frequence7)</f>
        <v>11</v>
      </c>
      <c r="D76" s="4">
        <f t="shared" si="2"/>
        <v>385.96953221866494</v>
      </c>
      <c r="E76" s="3">
        <f>MOD(A76,[0]!frequence6)</f>
        <v>3</v>
      </c>
      <c r="F76" s="3">
        <f>MOD(A76,[0]!frequence8)</f>
        <v>11</v>
      </c>
      <c r="G76" s="4">
        <f t="shared" si="3"/>
        <v>435.7193131642406</v>
      </c>
    </row>
    <row r="77" spans="1:7" ht="12.75">
      <c r="A77" s="3">
        <v>64</v>
      </c>
      <c r="B77" s="3">
        <f>MOD(A77,[0]!frequence5)</f>
        <v>0</v>
      </c>
      <c r="C77" s="3">
        <f>MOD(A77,[0]!frequence7)</f>
        <v>12</v>
      </c>
      <c r="D77" s="4">
        <f t="shared" si="2"/>
        <v>386.3410556077317</v>
      </c>
      <c r="E77" s="3">
        <f>MOD(A77,[0]!frequence6)</f>
        <v>0</v>
      </c>
      <c r="F77" s="3">
        <f>MOD(A77,[0]!frequence8)</f>
        <v>12</v>
      </c>
      <c r="G77" s="4">
        <f t="shared" si="3"/>
        <v>435.5983475060285</v>
      </c>
    </row>
    <row r="78" spans="1:7" ht="12.75">
      <c r="A78" s="3">
        <v>65</v>
      </c>
      <c r="B78" s="3">
        <f>MOD(A78,[0]!frequence5)</f>
        <v>1</v>
      </c>
      <c r="C78" s="3">
        <f>MOD(A78,[0]!frequence7)</f>
        <v>13</v>
      </c>
      <c r="D78" s="4">
        <f aca="true" t="shared" si="4" ref="D78:D109">IF(C78,IF(B78,D77+semaine1,(D77+semaine1)*coefficient1+coefficient5),(D77+semaine1)*coefficient3+coefficient7)</f>
        <v>384.9410556077317</v>
      </c>
      <c r="E78" s="3">
        <f>MOD(A78,[0]!frequence6)</f>
        <v>1</v>
      </c>
      <c r="F78" s="3">
        <f>MOD(A78,[0]!frequence8)</f>
        <v>13</v>
      </c>
      <c r="G78" s="4">
        <f aca="true" t="shared" si="5" ref="G78:G109">IF(F78,IF(E78,G77+semaine2,(G77+semaine2)*coefficient2+coefficient6),(G77+semaine1)*coefficient4+coefficient8)</f>
        <v>436.2983475060285</v>
      </c>
    </row>
    <row r="79" spans="1:7" ht="12.75">
      <c r="A79" s="3">
        <v>66</v>
      </c>
      <c r="B79" s="3">
        <f>MOD(A79,[0]!frequence5)</f>
        <v>2</v>
      </c>
      <c r="C79" s="3">
        <f>MOD(A79,[0]!frequence7)</f>
        <v>14</v>
      </c>
      <c r="D79" s="4">
        <f t="shared" si="4"/>
        <v>383.5410556077317</v>
      </c>
      <c r="E79" s="3">
        <f>MOD(A79,[0]!frequence6)</f>
        <v>2</v>
      </c>
      <c r="F79" s="3">
        <f>MOD(A79,[0]!frequence8)</f>
        <v>14</v>
      </c>
      <c r="G79" s="4">
        <f t="shared" si="5"/>
        <v>436.9983475060285</v>
      </c>
    </row>
    <row r="80" spans="1:7" ht="12.75">
      <c r="A80" s="3">
        <v>67</v>
      </c>
      <c r="B80" s="3">
        <f>MOD(A80,[0]!frequence5)</f>
        <v>3</v>
      </c>
      <c r="C80" s="3">
        <f>MOD(A80,[0]!frequence7)</f>
        <v>15</v>
      </c>
      <c r="D80" s="4">
        <f t="shared" si="4"/>
        <v>382.14105560773174</v>
      </c>
      <c r="E80" s="3">
        <f>MOD(A80,[0]!frequence6)</f>
        <v>3</v>
      </c>
      <c r="F80" s="3">
        <f>MOD(A80,[0]!frequence8)</f>
        <v>15</v>
      </c>
      <c r="G80" s="4">
        <f t="shared" si="5"/>
        <v>437.6983475060285</v>
      </c>
    </row>
    <row r="81" spans="1:7" ht="12.75">
      <c r="A81" s="3">
        <v>68</v>
      </c>
      <c r="B81" s="3">
        <f>MOD(A81,[0]!frequence5)</f>
        <v>0</v>
      </c>
      <c r="C81" s="3">
        <f>MOD(A81,[0]!frequence7)</f>
        <v>16</v>
      </c>
      <c r="D81" s="4">
        <f t="shared" si="4"/>
        <v>382.70400282734516</v>
      </c>
      <c r="E81" s="3">
        <f>MOD(A81,[0]!frequence6)</f>
        <v>0</v>
      </c>
      <c r="F81" s="3">
        <f>MOD(A81,[0]!frequence8)</f>
        <v>16</v>
      </c>
      <c r="G81" s="4">
        <f t="shared" si="5"/>
        <v>437.478430130727</v>
      </c>
    </row>
    <row r="82" spans="1:7" ht="12.75">
      <c r="A82" s="3">
        <v>69</v>
      </c>
      <c r="B82" s="3">
        <f>MOD(A82,[0]!frequence5)</f>
        <v>1</v>
      </c>
      <c r="C82" s="3">
        <f>MOD(A82,[0]!frequence7)</f>
        <v>17</v>
      </c>
      <c r="D82" s="4">
        <f t="shared" si="4"/>
        <v>381.3040028273452</v>
      </c>
      <c r="E82" s="3">
        <f>MOD(A82,[0]!frequence6)</f>
        <v>1</v>
      </c>
      <c r="F82" s="3">
        <f>MOD(A82,[0]!frequence8)</f>
        <v>17</v>
      </c>
      <c r="G82" s="4">
        <f t="shared" si="5"/>
        <v>438.178430130727</v>
      </c>
    </row>
    <row r="83" spans="1:7" ht="12.75">
      <c r="A83" s="3">
        <v>70</v>
      </c>
      <c r="B83" s="3">
        <f>MOD(A83,[0]!frequence5)</f>
        <v>2</v>
      </c>
      <c r="C83" s="3">
        <f>MOD(A83,[0]!frequence7)</f>
        <v>18</v>
      </c>
      <c r="D83" s="4">
        <f t="shared" si="4"/>
        <v>379.9040028273452</v>
      </c>
      <c r="E83" s="3">
        <f>MOD(A83,[0]!frequence6)</f>
        <v>2</v>
      </c>
      <c r="F83" s="3">
        <f>MOD(A83,[0]!frequence8)</f>
        <v>18</v>
      </c>
      <c r="G83" s="4">
        <f t="shared" si="5"/>
        <v>438.878430130727</v>
      </c>
    </row>
    <row r="84" spans="1:7" ht="12.75">
      <c r="A84" s="3">
        <v>71</v>
      </c>
      <c r="B84" s="3">
        <f>MOD(A84,[0]!frequence5)</f>
        <v>3</v>
      </c>
      <c r="C84" s="3">
        <f>MOD(A84,[0]!frequence7)</f>
        <v>19</v>
      </c>
      <c r="D84" s="4">
        <f t="shared" si="4"/>
        <v>378.50400282734523</v>
      </c>
      <c r="E84" s="3">
        <f>MOD(A84,[0]!frequence6)</f>
        <v>3</v>
      </c>
      <c r="F84" s="3">
        <f>MOD(A84,[0]!frequence8)</f>
        <v>19</v>
      </c>
      <c r="G84" s="4">
        <f t="shared" si="5"/>
        <v>439.578430130727</v>
      </c>
    </row>
    <row r="85" spans="1:7" ht="12.75">
      <c r="A85" s="3">
        <v>72</v>
      </c>
      <c r="B85" s="3">
        <f>MOD(A85,[0]!frequence5)</f>
        <v>0</v>
      </c>
      <c r="C85" s="3">
        <f>MOD(A85,[0]!frequence7)</f>
        <v>20</v>
      </c>
      <c r="D85" s="4">
        <f t="shared" si="4"/>
        <v>379.248802685978</v>
      </c>
      <c r="E85" s="3">
        <f>MOD(A85,[0]!frequence6)</f>
        <v>0</v>
      </c>
      <c r="F85" s="3">
        <f>MOD(A85,[0]!frequence8)</f>
        <v>20</v>
      </c>
      <c r="G85" s="4">
        <f t="shared" si="5"/>
        <v>439.2645086241906</v>
      </c>
    </row>
    <row r="86" spans="1:7" ht="12.75">
      <c r="A86" s="3">
        <v>73</v>
      </c>
      <c r="B86" s="3">
        <f>MOD(A86,[0]!frequence5)</f>
        <v>1</v>
      </c>
      <c r="C86" s="3">
        <f>MOD(A86,[0]!frequence7)</f>
        <v>21</v>
      </c>
      <c r="D86" s="4">
        <f t="shared" si="4"/>
        <v>377.848802685978</v>
      </c>
      <c r="E86" s="3">
        <f>MOD(A86,[0]!frequence6)</f>
        <v>1</v>
      </c>
      <c r="F86" s="3">
        <f>MOD(A86,[0]!frequence8)</f>
        <v>21</v>
      </c>
      <c r="G86" s="4">
        <f t="shared" si="5"/>
        <v>439.9645086241906</v>
      </c>
    </row>
    <row r="87" spans="1:7" ht="12.75">
      <c r="A87" s="3">
        <v>74</v>
      </c>
      <c r="B87" s="3">
        <f>MOD(A87,[0]!frequence5)</f>
        <v>2</v>
      </c>
      <c r="C87" s="3">
        <f>MOD(A87,[0]!frequence7)</f>
        <v>22</v>
      </c>
      <c r="D87" s="4">
        <f t="shared" si="4"/>
        <v>376.448802685978</v>
      </c>
      <c r="E87" s="3">
        <f>MOD(A87,[0]!frequence6)</f>
        <v>2</v>
      </c>
      <c r="F87" s="3">
        <f>MOD(A87,[0]!frequence8)</f>
        <v>22</v>
      </c>
      <c r="G87" s="4">
        <f t="shared" si="5"/>
        <v>440.6645086241906</v>
      </c>
    </row>
    <row r="88" spans="1:7" ht="12.75">
      <c r="A88" s="3">
        <v>75</v>
      </c>
      <c r="B88" s="3">
        <f>MOD(A88,[0]!frequence5)</f>
        <v>3</v>
      </c>
      <c r="C88" s="3">
        <f>MOD(A88,[0]!frequence7)</f>
        <v>23</v>
      </c>
      <c r="D88" s="4">
        <f t="shared" si="4"/>
        <v>375.04880268597805</v>
      </c>
      <c r="E88" s="3">
        <f>MOD(A88,[0]!frequence6)</f>
        <v>3</v>
      </c>
      <c r="F88" s="3">
        <f>MOD(A88,[0]!frequence8)</f>
        <v>23</v>
      </c>
      <c r="G88" s="4">
        <f t="shared" si="5"/>
        <v>441.3645086241906</v>
      </c>
    </row>
    <row r="89" spans="1:7" ht="12.75">
      <c r="A89" s="3">
        <v>76</v>
      </c>
      <c r="B89" s="3">
        <f>MOD(A89,[0]!frequence5)</f>
        <v>0</v>
      </c>
      <c r="C89" s="3">
        <f>MOD(A89,[0]!frequence7)</f>
        <v>24</v>
      </c>
      <c r="D89" s="4">
        <f t="shared" si="4"/>
        <v>375.96636255167914</v>
      </c>
      <c r="E89" s="3">
        <f>MOD(A89,[0]!frequence6)</f>
        <v>0</v>
      </c>
      <c r="F89" s="3">
        <f>MOD(A89,[0]!frequence8)</f>
        <v>24</v>
      </c>
      <c r="G89" s="4">
        <f t="shared" si="5"/>
        <v>440.96128319298106</v>
      </c>
    </row>
    <row r="90" spans="1:7" ht="12.75">
      <c r="A90" s="3">
        <v>77</v>
      </c>
      <c r="B90" s="3">
        <f>MOD(A90,[0]!frequence5)</f>
        <v>1</v>
      </c>
      <c r="C90" s="3">
        <f>MOD(A90,[0]!frequence7)</f>
        <v>25</v>
      </c>
      <c r="D90" s="4">
        <f t="shared" si="4"/>
        <v>374.56636255167916</v>
      </c>
      <c r="E90" s="3">
        <f>MOD(A90,[0]!frequence6)</f>
        <v>1</v>
      </c>
      <c r="F90" s="3">
        <f>MOD(A90,[0]!frequence8)</f>
        <v>25</v>
      </c>
      <c r="G90" s="4">
        <f t="shared" si="5"/>
        <v>441.66128319298105</v>
      </c>
    </row>
    <row r="91" spans="1:7" ht="12.75">
      <c r="A91" s="3">
        <v>78</v>
      </c>
      <c r="B91" s="3">
        <f>MOD(A91,[0]!frequence5)</f>
        <v>2</v>
      </c>
      <c r="C91" s="3">
        <f>MOD(A91,[0]!frequence7)</f>
        <v>0</v>
      </c>
      <c r="D91" s="4">
        <f t="shared" si="4"/>
        <v>396.5831812758396</v>
      </c>
      <c r="E91" s="3">
        <f>MOD(A91,[0]!frequence6)</f>
        <v>2</v>
      </c>
      <c r="F91" s="3">
        <f>MOD(A91,[0]!frequence8)</f>
        <v>0</v>
      </c>
      <c r="G91" s="4">
        <f t="shared" si="5"/>
        <v>430.13064159649053</v>
      </c>
    </row>
    <row r="92" spans="1:7" ht="12.75">
      <c r="A92" s="3">
        <v>79</v>
      </c>
      <c r="B92" s="3">
        <f>MOD(A92,[0]!frequence5)</f>
        <v>3</v>
      </c>
      <c r="C92" s="3">
        <f>MOD(A92,[0]!frequence7)</f>
        <v>1</v>
      </c>
      <c r="D92" s="4">
        <f t="shared" si="4"/>
        <v>395.1831812758396</v>
      </c>
      <c r="E92" s="3">
        <f>MOD(A92,[0]!frequence6)</f>
        <v>3</v>
      </c>
      <c r="F92" s="3">
        <f>MOD(A92,[0]!frequence8)</f>
        <v>1</v>
      </c>
      <c r="G92" s="4">
        <f t="shared" si="5"/>
        <v>430.8306415964905</v>
      </c>
    </row>
    <row r="93" spans="1:7" ht="12.75">
      <c r="A93" s="3">
        <v>80</v>
      </c>
      <c r="B93" s="3">
        <f>MOD(A93,[0]!frequence5)</f>
        <v>0</v>
      </c>
      <c r="C93" s="3">
        <f>MOD(A93,[0]!frequence7)</f>
        <v>2</v>
      </c>
      <c r="D93" s="4">
        <f t="shared" si="4"/>
        <v>395.09402221204766</v>
      </c>
      <c r="E93" s="3">
        <f>MOD(A93,[0]!frequence6)</f>
        <v>0</v>
      </c>
      <c r="F93" s="3">
        <f>MOD(A93,[0]!frequence8)</f>
        <v>2</v>
      </c>
      <c r="G93" s="4">
        <f t="shared" si="5"/>
        <v>430.954109516666</v>
      </c>
    </row>
    <row r="94" spans="1:7" ht="12.75">
      <c r="A94" s="3">
        <v>81</v>
      </c>
      <c r="B94" s="3">
        <f>MOD(A94,[0]!frequence5)</f>
        <v>1</v>
      </c>
      <c r="C94" s="3">
        <f>MOD(A94,[0]!frequence7)</f>
        <v>3</v>
      </c>
      <c r="D94" s="4">
        <f t="shared" si="4"/>
        <v>393.6940222120477</v>
      </c>
      <c r="E94" s="3">
        <f>MOD(A94,[0]!frequence6)</f>
        <v>1</v>
      </c>
      <c r="F94" s="3">
        <f>MOD(A94,[0]!frequence8)</f>
        <v>3</v>
      </c>
      <c r="G94" s="4">
        <f t="shared" si="5"/>
        <v>431.654109516666</v>
      </c>
    </row>
    <row r="95" spans="1:7" ht="12.75">
      <c r="A95" s="3">
        <v>82</v>
      </c>
      <c r="B95" s="3">
        <f>MOD(A95,[0]!frequence5)</f>
        <v>2</v>
      </c>
      <c r="C95" s="3">
        <f>MOD(A95,[0]!frequence7)</f>
        <v>4</v>
      </c>
      <c r="D95" s="4">
        <f t="shared" si="4"/>
        <v>392.2940222120477</v>
      </c>
      <c r="E95" s="3">
        <f>MOD(A95,[0]!frequence6)</f>
        <v>2</v>
      </c>
      <c r="F95" s="3">
        <f>MOD(A95,[0]!frequence8)</f>
        <v>4</v>
      </c>
      <c r="G95" s="4">
        <f t="shared" si="5"/>
        <v>432.35410951666597</v>
      </c>
    </row>
    <row r="96" spans="1:7" ht="12.75">
      <c r="A96" s="3">
        <v>83</v>
      </c>
      <c r="B96" s="3">
        <f>MOD(A96,[0]!frequence5)</f>
        <v>3</v>
      </c>
      <c r="C96" s="3">
        <f>MOD(A96,[0]!frequence7)</f>
        <v>5</v>
      </c>
      <c r="D96" s="4">
        <f t="shared" si="4"/>
        <v>390.89402221204773</v>
      </c>
      <c r="E96" s="3">
        <f>MOD(A96,[0]!frequence6)</f>
        <v>3</v>
      </c>
      <c r="F96" s="3">
        <f>MOD(A96,[0]!frequence8)</f>
        <v>5</v>
      </c>
      <c r="G96" s="4">
        <f t="shared" si="5"/>
        <v>433.05410951666596</v>
      </c>
    </row>
    <row r="97" spans="1:7" ht="12.75">
      <c r="A97" s="3">
        <v>84</v>
      </c>
      <c r="B97" s="3">
        <f>MOD(A97,[0]!frequence5)</f>
        <v>0</v>
      </c>
      <c r="C97" s="3">
        <f>MOD(A97,[0]!frequence7)</f>
        <v>6</v>
      </c>
      <c r="D97" s="4">
        <f t="shared" si="4"/>
        <v>391.01932110144537</v>
      </c>
      <c r="E97" s="3">
        <f>MOD(A97,[0]!frequence6)</f>
        <v>0</v>
      </c>
      <c r="F97" s="3">
        <f>MOD(A97,[0]!frequence8)</f>
        <v>6</v>
      </c>
      <c r="G97" s="4">
        <f t="shared" si="5"/>
        <v>433.06640404083265</v>
      </c>
    </row>
    <row r="98" spans="1:7" ht="12.75">
      <c r="A98" s="3">
        <v>85</v>
      </c>
      <c r="B98" s="3">
        <f>MOD(A98,[0]!frequence5)</f>
        <v>1</v>
      </c>
      <c r="C98" s="3">
        <f>MOD(A98,[0]!frequence7)</f>
        <v>7</v>
      </c>
      <c r="D98" s="4">
        <f t="shared" si="4"/>
        <v>389.6193211014454</v>
      </c>
      <c r="E98" s="3">
        <f>MOD(A98,[0]!frequence6)</f>
        <v>1</v>
      </c>
      <c r="F98" s="3">
        <f>MOD(A98,[0]!frequence8)</f>
        <v>7</v>
      </c>
      <c r="G98" s="4">
        <f t="shared" si="5"/>
        <v>433.76640404083264</v>
      </c>
    </row>
    <row r="99" spans="1:7" ht="12.75">
      <c r="A99" s="3">
        <v>86</v>
      </c>
      <c r="B99" s="3">
        <f>MOD(A99,[0]!frequence5)</f>
        <v>2</v>
      </c>
      <c r="C99" s="3">
        <f>MOD(A99,[0]!frequence7)</f>
        <v>8</v>
      </c>
      <c r="D99" s="4">
        <f t="shared" si="4"/>
        <v>388.2193211014454</v>
      </c>
      <c r="E99" s="3">
        <f>MOD(A99,[0]!frequence6)</f>
        <v>2</v>
      </c>
      <c r="F99" s="3">
        <f>MOD(A99,[0]!frequence8)</f>
        <v>8</v>
      </c>
      <c r="G99" s="4">
        <f t="shared" si="5"/>
        <v>434.46640404083263</v>
      </c>
    </row>
    <row r="100" spans="1:7" ht="12.75">
      <c r="A100" s="3">
        <v>87</v>
      </c>
      <c r="B100" s="3">
        <f>MOD(A100,[0]!frequence5)</f>
        <v>3</v>
      </c>
      <c r="C100" s="3">
        <f>MOD(A100,[0]!frequence7)</f>
        <v>9</v>
      </c>
      <c r="D100" s="4">
        <f t="shared" si="4"/>
        <v>386.81932110144544</v>
      </c>
      <c r="E100" s="3">
        <f>MOD(A100,[0]!frequence6)</f>
        <v>3</v>
      </c>
      <c r="F100" s="3">
        <f>MOD(A100,[0]!frequence8)</f>
        <v>9</v>
      </c>
      <c r="G100" s="4">
        <f t="shared" si="5"/>
        <v>435.1664040408326</v>
      </c>
    </row>
    <row r="101" spans="1:7" ht="12.75">
      <c r="A101" s="3">
        <v>88</v>
      </c>
      <c r="B101" s="3">
        <f>MOD(A101,[0]!frequence5)</f>
        <v>0</v>
      </c>
      <c r="C101" s="3">
        <f>MOD(A101,[0]!frequence7)</f>
        <v>10</v>
      </c>
      <c r="D101" s="4">
        <f t="shared" si="4"/>
        <v>387.1483550463732</v>
      </c>
      <c r="E101" s="3">
        <f>MOD(A101,[0]!frequence6)</f>
        <v>0</v>
      </c>
      <c r="F101" s="3">
        <f>MOD(A101,[0]!frequence8)</f>
        <v>10</v>
      </c>
      <c r="G101" s="4">
        <f t="shared" si="5"/>
        <v>435.073083838791</v>
      </c>
    </row>
    <row r="102" spans="1:7" ht="12.75">
      <c r="A102" s="3">
        <v>89</v>
      </c>
      <c r="B102" s="3">
        <f>MOD(A102,[0]!frequence5)</f>
        <v>1</v>
      </c>
      <c r="C102" s="3">
        <f>MOD(A102,[0]!frequence7)</f>
        <v>11</v>
      </c>
      <c r="D102" s="4">
        <f t="shared" si="4"/>
        <v>385.7483550463732</v>
      </c>
      <c r="E102" s="3">
        <f>MOD(A102,[0]!frequence6)</f>
        <v>1</v>
      </c>
      <c r="F102" s="3">
        <f>MOD(A102,[0]!frequence8)</f>
        <v>11</v>
      </c>
      <c r="G102" s="4">
        <f t="shared" si="5"/>
        <v>435.77308383879097</v>
      </c>
    </row>
    <row r="103" spans="1:7" ht="12.75">
      <c r="A103" s="3">
        <v>90</v>
      </c>
      <c r="B103" s="3">
        <f>MOD(A103,[0]!frequence5)</f>
        <v>2</v>
      </c>
      <c r="C103" s="3">
        <f>MOD(A103,[0]!frequence7)</f>
        <v>12</v>
      </c>
      <c r="D103" s="4">
        <f t="shared" si="4"/>
        <v>384.34835504637323</v>
      </c>
      <c r="E103" s="3">
        <f>MOD(A103,[0]!frequence6)</f>
        <v>2</v>
      </c>
      <c r="F103" s="3">
        <f>MOD(A103,[0]!frequence8)</f>
        <v>12</v>
      </c>
      <c r="G103" s="4">
        <f t="shared" si="5"/>
        <v>436.47308383879096</v>
      </c>
    </row>
    <row r="104" spans="1:7" ht="12.75">
      <c r="A104" s="3">
        <v>91</v>
      </c>
      <c r="B104" s="3">
        <f>MOD(A104,[0]!frequence5)</f>
        <v>3</v>
      </c>
      <c r="C104" s="3">
        <f>MOD(A104,[0]!frequence7)</f>
        <v>13</v>
      </c>
      <c r="D104" s="4">
        <f t="shared" si="4"/>
        <v>382.94835504637325</v>
      </c>
      <c r="E104" s="3">
        <f>MOD(A104,[0]!frequence6)</f>
        <v>3</v>
      </c>
      <c r="F104" s="3">
        <f>MOD(A104,[0]!frequence8)</f>
        <v>13</v>
      </c>
      <c r="G104" s="4">
        <f t="shared" si="5"/>
        <v>437.17308383879094</v>
      </c>
    </row>
    <row r="105" spans="1:7" ht="12.75">
      <c r="A105" s="3">
        <v>92</v>
      </c>
      <c r="B105" s="3">
        <f>MOD(A105,[0]!frequence5)</f>
        <v>0</v>
      </c>
      <c r="C105" s="3">
        <f>MOD(A105,[0]!frequence7)</f>
        <v>14</v>
      </c>
      <c r="D105" s="4">
        <f t="shared" si="4"/>
        <v>383.4709372940546</v>
      </c>
      <c r="E105" s="3">
        <f>MOD(A105,[0]!frequence6)</f>
        <v>0</v>
      </c>
      <c r="F105" s="3">
        <f>MOD(A105,[0]!frequence8)</f>
        <v>14</v>
      </c>
      <c r="G105" s="4">
        <f t="shared" si="5"/>
        <v>436.9794296468514</v>
      </c>
    </row>
    <row r="106" spans="1:7" ht="12.75">
      <c r="A106" s="3">
        <v>93</v>
      </c>
      <c r="B106" s="3">
        <f>MOD(A106,[0]!frequence5)</f>
        <v>1</v>
      </c>
      <c r="C106" s="3">
        <f>MOD(A106,[0]!frequence7)</f>
        <v>15</v>
      </c>
      <c r="D106" s="4">
        <f t="shared" si="4"/>
        <v>382.0709372940546</v>
      </c>
      <c r="E106" s="3">
        <f>MOD(A106,[0]!frequence6)</f>
        <v>1</v>
      </c>
      <c r="F106" s="3">
        <f>MOD(A106,[0]!frequence8)</f>
        <v>15</v>
      </c>
      <c r="G106" s="4">
        <f t="shared" si="5"/>
        <v>437.67942964685136</v>
      </c>
    </row>
    <row r="107" spans="1:7" ht="12.75">
      <c r="A107" s="3">
        <v>94</v>
      </c>
      <c r="B107" s="3">
        <f>MOD(A107,[0]!frequence5)</f>
        <v>2</v>
      </c>
      <c r="C107" s="3">
        <f>MOD(A107,[0]!frequence7)</f>
        <v>16</v>
      </c>
      <c r="D107" s="4">
        <f t="shared" si="4"/>
        <v>380.6709372940546</v>
      </c>
      <c r="E107" s="3">
        <f>MOD(A107,[0]!frequence6)</f>
        <v>2</v>
      </c>
      <c r="F107" s="3">
        <f>MOD(A107,[0]!frequence8)</f>
        <v>16</v>
      </c>
      <c r="G107" s="4">
        <f t="shared" si="5"/>
        <v>438.37942964685135</v>
      </c>
    </row>
    <row r="108" spans="1:7" ht="12.75">
      <c r="A108" s="3">
        <v>95</v>
      </c>
      <c r="B108" s="3">
        <f>MOD(A108,[0]!frequence5)</f>
        <v>3</v>
      </c>
      <c r="C108" s="3">
        <f>MOD(A108,[0]!frequence7)</f>
        <v>17</v>
      </c>
      <c r="D108" s="4">
        <f t="shared" si="4"/>
        <v>379.27093729405465</v>
      </c>
      <c r="E108" s="3">
        <f>MOD(A108,[0]!frequence6)</f>
        <v>3</v>
      </c>
      <c r="F108" s="3">
        <f>MOD(A108,[0]!frequence8)</f>
        <v>17</v>
      </c>
      <c r="G108" s="4">
        <f t="shared" si="5"/>
        <v>439.07942964685134</v>
      </c>
    </row>
    <row r="109" spans="1:7" ht="12.75">
      <c r="A109" s="3">
        <v>96</v>
      </c>
      <c r="B109" s="3">
        <f>MOD(A109,[0]!frequence5)</f>
        <v>0</v>
      </c>
      <c r="C109" s="3">
        <f>MOD(A109,[0]!frequence7)</f>
        <v>18</v>
      </c>
      <c r="D109" s="4">
        <f t="shared" si="4"/>
        <v>379.97739042935194</v>
      </c>
      <c r="E109" s="3">
        <f>MOD(A109,[0]!frequence6)</f>
        <v>0</v>
      </c>
      <c r="F109" s="3">
        <f>MOD(A109,[0]!frequence8)</f>
        <v>18</v>
      </c>
      <c r="G109" s="4">
        <f t="shared" si="5"/>
        <v>438.7904581645087</v>
      </c>
    </row>
    <row r="110" spans="1:7" ht="12.75">
      <c r="A110" s="3">
        <v>97</v>
      </c>
      <c r="B110" s="3">
        <f>MOD(A110,[0]!frequence5)</f>
        <v>1</v>
      </c>
      <c r="C110" s="3">
        <f>MOD(A110,[0]!frequence7)</f>
        <v>19</v>
      </c>
      <c r="D110" s="4">
        <f aca="true" t="shared" si="6" ref="D110:D117">IF(C110,IF(B110,D109+semaine1,(D109+semaine1)*coefficient1+coefficient5),(D109+semaine1)*coefficient3+coefficient7)</f>
        <v>378.57739042935196</v>
      </c>
      <c r="E110" s="3">
        <f>MOD(A110,[0]!frequence6)</f>
        <v>1</v>
      </c>
      <c r="F110" s="3">
        <f>MOD(A110,[0]!frequence8)</f>
        <v>19</v>
      </c>
      <c r="G110" s="4">
        <f aca="true" t="shared" si="7" ref="G110:G117">IF(F110,IF(E110,G109+semaine2,(G109+semaine2)*coefficient2+coefficient6),(G109+semaine1)*coefficient4+coefficient8)</f>
        <v>439.4904581645087</v>
      </c>
    </row>
    <row r="111" spans="1:7" ht="12.75">
      <c r="A111" s="3">
        <v>98</v>
      </c>
      <c r="B111" s="3">
        <f>MOD(A111,[0]!frequence5)</f>
        <v>2</v>
      </c>
      <c r="C111" s="3">
        <f>MOD(A111,[0]!frequence7)</f>
        <v>20</v>
      </c>
      <c r="D111" s="4">
        <f t="shared" si="6"/>
        <v>377.177390429352</v>
      </c>
      <c r="E111" s="3">
        <f>MOD(A111,[0]!frequence6)</f>
        <v>2</v>
      </c>
      <c r="F111" s="3">
        <f>MOD(A111,[0]!frequence8)</f>
        <v>20</v>
      </c>
      <c r="G111" s="4">
        <f t="shared" si="7"/>
        <v>440.1904581645087</v>
      </c>
    </row>
    <row r="112" spans="1:7" ht="12.75">
      <c r="A112" s="3">
        <v>99</v>
      </c>
      <c r="B112" s="3">
        <f>MOD(A112,[0]!frequence5)</f>
        <v>3</v>
      </c>
      <c r="C112" s="3">
        <f>MOD(A112,[0]!frequence7)</f>
        <v>21</v>
      </c>
      <c r="D112" s="4">
        <f t="shared" si="6"/>
        <v>375.777390429352</v>
      </c>
      <c r="E112" s="3">
        <f>MOD(A112,[0]!frequence6)</f>
        <v>3</v>
      </c>
      <c r="F112" s="3">
        <f>MOD(A112,[0]!frequence8)</f>
        <v>21</v>
      </c>
      <c r="G112" s="4">
        <f t="shared" si="7"/>
        <v>440.8904581645087</v>
      </c>
    </row>
    <row r="113" spans="1:7" ht="12.75">
      <c r="A113" s="3">
        <v>100</v>
      </c>
      <c r="B113" s="3">
        <f>MOD(A113,[0]!frequence5)</f>
        <v>0</v>
      </c>
      <c r="C113" s="3">
        <f>MOD(A113,[0]!frequence7)</f>
        <v>22</v>
      </c>
      <c r="D113" s="4">
        <f t="shared" si="6"/>
        <v>376.6585209078844</v>
      </c>
      <c r="E113" s="3">
        <f>MOD(A113,[0]!frequence6)</f>
        <v>0</v>
      </c>
      <c r="F113" s="3">
        <f>MOD(A113,[0]!frequence8)</f>
        <v>22</v>
      </c>
      <c r="G113" s="4">
        <f t="shared" si="7"/>
        <v>440.51093525628323</v>
      </c>
    </row>
    <row r="114" spans="1:7" ht="12.75">
      <c r="A114" s="3">
        <v>101</v>
      </c>
      <c r="B114" s="3">
        <f>MOD(A114,[0]!frequence5)</f>
        <v>1</v>
      </c>
      <c r="C114" s="3">
        <f>MOD(A114,[0]!frequence7)</f>
        <v>23</v>
      </c>
      <c r="D114" s="4">
        <f t="shared" si="6"/>
        <v>375.2585209078844</v>
      </c>
      <c r="E114" s="3">
        <f>MOD(A114,[0]!frequence6)</f>
        <v>1</v>
      </c>
      <c r="F114" s="3">
        <f>MOD(A114,[0]!frequence8)</f>
        <v>23</v>
      </c>
      <c r="G114" s="4">
        <f t="shared" si="7"/>
        <v>441.2109352562832</v>
      </c>
    </row>
    <row r="115" spans="1:7" ht="12.75">
      <c r="A115" s="3">
        <v>102</v>
      </c>
      <c r="B115" s="3">
        <f>MOD(A115,[0]!frequence5)</f>
        <v>2</v>
      </c>
      <c r="C115" s="3">
        <f>MOD(A115,[0]!frequence7)</f>
        <v>24</v>
      </c>
      <c r="D115" s="4">
        <f t="shared" si="6"/>
        <v>373.85852090788444</v>
      </c>
      <c r="E115" s="3">
        <f>MOD(A115,[0]!frequence6)</f>
        <v>2</v>
      </c>
      <c r="F115" s="3">
        <f>MOD(A115,[0]!frequence8)</f>
        <v>24</v>
      </c>
      <c r="G115" s="4">
        <f t="shared" si="7"/>
        <v>441.9109352562832</v>
      </c>
    </row>
    <row r="116" spans="1:7" ht="12.75">
      <c r="A116" s="3">
        <v>103</v>
      </c>
      <c r="B116" s="3">
        <f>MOD(A116,[0]!frequence5)</f>
        <v>3</v>
      </c>
      <c r="C116" s="3">
        <f>MOD(A116,[0]!frequence7)</f>
        <v>25</v>
      </c>
      <c r="D116" s="4">
        <f t="shared" si="6"/>
        <v>372.45852090788446</v>
      </c>
      <c r="E116" s="3">
        <f>MOD(A116,[0]!frequence6)</f>
        <v>3</v>
      </c>
      <c r="F116" s="3">
        <f>MOD(A116,[0]!frequence8)</f>
        <v>25</v>
      </c>
      <c r="G116" s="4">
        <f t="shared" si="7"/>
        <v>442.6109352562832</v>
      </c>
    </row>
    <row r="117" spans="1:7" ht="12.75">
      <c r="A117" s="3">
        <v>104</v>
      </c>
      <c r="B117" s="3">
        <f>MOD(A117,[0]!frequence5)</f>
        <v>0</v>
      </c>
      <c r="C117" s="3">
        <f>MOD(A117,[0]!frequence7)</f>
        <v>0</v>
      </c>
      <c r="D117" s="4">
        <f t="shared" si="6"/>
        <v>395.52926045394224</v>
      </c>
      <c r="E117" s="3">
        <f>MOD(A117,[0]!frequence6)</f>
        <v>0</v>
      </c>
      <c r="F117" s="3">
        <f>MOD(A117,[0]!frequence8)</f>
        <v>0</v>
      </c>
      <c r="G117" s="4">
        <f t="shared" si="7"/>
        <v>430.6054676281416</v>
      </c>
    </row>
  </sheetData>
  <sheetProtection password="CA5B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Evolutions</dc:title>
  <dc:subject>Evolutions comparatives des concentrations en aquarium</dc:subject>
  <dc:creator>Jean-louis Cuquemelle</dc:creator>
  <cp:keywords/>
  <dc:description>Evolutions comparatives des concentrations en aquarium</dc:description>
  <cp:lastModifiedBy>Jean</cp:lastModifiedBy>
  <dcterms:created xsi:type="dcterms:W3CDTF">2007-10-16T05:03:19Z</dcterms:created>
  <dcterms:modified xsi:type="dcterms:W3CDTF">2007-11-11T09:54:55Z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